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20" windowHeight="9900" tabRatio="702"/>
  </bookViews>
  <sheets>
    <sheet name="Прил.12 " sheetId="3" r:id="rId1"/>
    <sheet name="Прил.12 согаз" sheetId="2" r:id="rId2"/>
    <sheet name="Прил.12 альфа" sheetId="4" r:id="rId3"/>
    <sheet name="Прил. 11" sheetId="5" r:id="rId4"/>
    <sheet name="Прил. 11 СОГАЗ 2020" sheetId="6" r:id="rId5"/>
    <sheet name="Прил. 11АЛЬФА 2020" sheetId="7" r:id="rId6"/>
  </sheets>
  <definedNames>
    <definedName name="_xlnm.Database">#REF!</definedName>
    <definedName name="_xlnm.Print_Titles" localSheetId="0">'Прил.12 '!$A:$A,'Прил.12 '!$15:$19</definedName>
    <definedName name="_xlnm.Print_Titles" localSheetId="2">'Прил.12 альфа'!$A:$A,'Прил.12 альфа'!$15:$19</definedName>
    <definedName name="_xlnm.Print_Titles" localSheetId="1">'Прил.12 согаз'!$A:$A,'Прил.12 согаз'!$15:$19</definedName>
  </definedNames>
  <calcPr calcId="125725"/>
</workbook>
</file>

<file path=xl/calcChain.xml><?xml version="1.0" encoding="utf-8"?>
<calcChain xmlns="http://schemas.openxmlformats.org/spreadsheetml/2006/main">
  <c r="G21" i="3"/>
  <c r="H21"/>
  <c r="I21"/>
  <c r="J21"/>
  <c r="K21"/>
  <c r="L21"/>
  <c r="M21"/>
  <c r="N21"/>
  <c r="O21"/>
  <c r="P21"/>
  <c r="G22"/>
  <c r="H22"/>
  <c r="I22"/>
  <c r="J22"/>
  <c r="K22"/>
  <c r="L22"/>
  <c r="M22"/>
  <c r="N22"/>
  <c r="O22"/>
  <c r="P22"/>
  <c r="G23"/>
  <c r="H23"/>
  <c r="I23"/>
  <c r="J23"/>
  <c r="K23"/>
  <c r="L23"/>
  <c r="M23"/>
  <c r="N23"/>
  <c r="O23"/>
  <c r="P23"/>
  <c r="G24"/>
  <c r="H24"/>
  <c r="I24"/>
  <c r="J24"/>
  <c r="K24"/>
  <c r="L24"/>
  <c r="M24"/>
  <c r="N24"/>
  <c r="O24"/>
  <c r="P24"/>
  <c r="G25"/>
  <c r="H25"/>
  <c r="I25"/>
  <c r="J25"/>
  <c r="K25"/>
  <c r="L25"/>
  <c r="M25"/>
  <c r="N25"/>
  <c r="O25"/>
  <c r="P25"/>
  <c r="G26"/>
  <c r="H26"/>
  <c r="I26"/>
  <c r="J26"/>
  <c r="K26"/>
  <c r="L26"/>
  <c r="M26"/>
  <c r="N26"/>
  <c r="O26"/>
  <c r="P26"/>
  <c r="G27"/>
  <c r="H27"/>
  <c r="I27"/>
  <c r="J27"/>
  <c r="K27"/>
  <c r="L27"/>
  <c r="M27"/>
  <c r="N27"/>
  <c r="O27"/>
  <c r="P27"/>
  <c r="G28"/>
  <c r="H28"/>
  <c r="I28"/>
  <c r="J28"/>
  <c r="K28"/>
  <c r="L28"/>
  <c r="M28"/>
  <c r="N28"/>
  <c r="O28"/>
  <c r="P28"/>
  <c r="G29"/>
  <c r="H29"/>
  <c r="I29"/>
  <c r="J29"/>
  <c r="K29"/>
  <c r="L29"/>
  <c r="M29"/>
  <c r="N29"/>
  <c r="O29"/>
  <c r="P29"/>
  <c r="G30"/>
  <c r="H30"/>
  <c r="I30"/>
  <c r="J30"/>
  <c r="K30"/>
  <c r="L30"/>
  <c r="M30"/>
  <c r="N30"/>
  <c r="O30"/>
  <c r="P30"/>
  <c r="G31"/>
  <c r="H31"/>
  <c r="I31"/>
  <c r="J31"/>
  <c r="K31"/>
  <c r="L31"/>
  <c r="M31"/>
  <c r="N31"/>
  <c r="O31"/>
  <c r="P31"/>
  <c r="G32"/>
  <c r="H32"/>
  <c r="I32"/>
  <c r="J32"/>
  <c r="K32"/>
  <c r="L32"/>
  <c r="M32"/>
  <c r="N32"/>
  <c r="O32"/>
  <c r="P32"/>
  <c r="G33"/>
  <c r="H33"/>
  <c r="I33"/>
  <c r="J33"/>
  <c r="K33"/>
  <c r="L33"/>
  <c r="M33"/>
  <c r="N33"/>
  <c r="O33"/>
  <c r="P33"/>
  <c r="G34"/>
  <c r="H34"/>
  <c r="I34"/>
  <c r="J34"/>
  <c r="K34"/>
  <c r="L34"/>
  <c r="M34"/>
  <c r="N34"/>
  <c r="O34"/>
  <c r="P34"/>
  <c r="G35"/>
  <c r="H35"/>
  <c r="I35"/>
  <c r="J35"/>
  <c r="K35"/>
  <c r="L35"/>
  <c r="M35"/>
  <c r="N35"/>
  <c r="O35"/>
  <c r="P35"/>
  <c r="G36"/>
  <c r="H36"/>
  <c r="I36"/>
  <c r="J36"/>
  <c r="K36"/>
  <c r="L36"/>
  <c r="M36"/>
  <c r="N36"/>
  <c r="O36"/>
  <c r="P36"/>
  <c r="G37"/>
  <c r="H37"/>
  <c r="I37"/>
  <c r="J37"/>
  <c r="K37"/>
  <c r="L37"/>
  <c r="M37"/>
  <c r="N37"/>
  <c r="O37"/>
  <c r="P37"/>
  <c r="G38"/>
  <c r="H38"/>
  <c r="I38"/>
  <c r="J38"/>
  <c r="K38"/>
  <c r="L38"/>
  <c r="M38"/>
  <c r="N38"/>
  <c r="O38"/>
  <c r="P38"/>
  <c r="G39"/>
  <c r="H39"/>
  <c r="I39"/>
  <c r="J39"/>
  <c r="K39"/>
  <c r="L39"/>
  <c r="M39"/>
  <c r="N39"/>
  <c r="O39"/>
  <c r="P39"/>
  <c r="G40"/>
  <c r="H40"/>
  <c r="I40"/>
  <c r="J40"/>
  <c r="K40"/>
  <c r="L40"/>
  <c r="M40"/>
  <c r="N40"/>
  <c r="O40"/>
  <c r="P40"/>
  <c r="G41"/>
  <c r="H41"/>
  <c r="I41"/>
  <c r="J41"/>
  <c r="K41"/>
  <c r="L41"/>
  <c r="M41"/>
  <c r="N41"/>
  <c r="O41"/>
  <c r="P41"/>
  <c r="G42"/>
  <c r="H42"/>
  <c r="I42"/>
  <c r="J42"/>
  <c r="K42"/>
  <c r="L42"/>
  <c r="M42"/>
  <c r="N42"/>
  <c r="O42"/>
  <c r="P42"/>
  <c r="G43"/>
  <c r="H43"/>
  <c r="I43"/>
  <c r="J43"/>
  <c r="K43"/>
  <c r="L43"/>
  <c r="M43"/>
  <c r="N43"/>
  <c r="O43"/>
  <c r="P43"/>
  <c r="H48" i="4"/>
  <c r="I48"/>
  <c r="J48"/>
  <c r="K48"/>
  <c r="L48"/>
  <c r="M48"/>
  <c r="N48"/>
  <c r="O48"/>
  <c r="P48"/>
  <c r="G48"/>
  <c r="H48" i="2"/>
  <c r="I48"/>
  <c r="J48"/>
  <c r="K48"/>
  <c r="L48"/>
  <c r="M48"/>
  <c r="N48"/>
  <c r="O48"/>
  <c r="P48"/>
  <c r="G48"/>
  <c r="F20" i="5"/>
  <c r="G20"/>
  <c r="H20"/>
  <c r="I20"/>
  <c r="J20"/>
  <c r="K20"/>
  <c r="L20"/>
  <c r="M20"/>
  <c r="N20"/>
  <c r="O20"/>
  <c r="F21"/>
  <c r="G21"/>
  <c r="H21"/>
  <c r="I21"/>
  <c r="J21"/>
  <c r="K21"/>
  <c r="L21"/>
  <c r="M21"/>
  <c r="N21"/>
  <c r="O21"/>
  <c r="F22"/>
  <c r="G22"/>
  <c r="H22"/>
  <c r="I22"/>
  <c r="J22"/>
  <c r="K22"/>
  <c r="L22"/>
  <c r="M22"/>
  <c r="N22"/>
  <c r="O22"/>
  <c r="F23"/>
  <c r="G23"/>
  <c r="H23"/>
  <c r="I23"/>
  <c r="J23"/>
  <c r="K23"/>
  <c r="L23"/>
  <c r="M23"/>
  <c r="N23"/>
  <c r="O23"/>
  <c r="F24"/>
  <c r="G24"/>
  <c r="H24"/>
  <c r="I24"/>
  <c r="J24"/>
  <c r="K24"/>
  <c r="L24"/>
  <c r="M24"/>
  <c r="N24"/>
  <c r="O24"/>
  <c r="F25"/>
  <c r="G25"/>
  <c r="H25"/>
  <c r="I25"/>
  <c r="J25"/>
  <c r="K25"/>
  <c r="L25"/>
  <c r="M25"/>
  <c r="N25"/>
  <c r="O25"/>
  <c r="F26"/>
  <c r="G26"/>
  <c r="H26"/>
  <c r="I26"/>
  <c r="J26"/>
  <c r="K26"/>
  <c r="L26"/>
  <c r="M26"/>
  <c r="N26"/>
  <c r="O26"/>
  <c r="F27"/>
  <c r="G27"/>
  <c r="H27"/>
  <c r="I27"/>
  <c r="J27"/>
  <c r="K27"/>
  <c r="L27"/>
  <c r="M27"/>
  <c r="N27"/>
  <c r="O27"/>
  <c r="F28"/>
  <c r="G28"/>
  <c r="H28"/>
  <c r="I28"/>
  <c r="J28"/>
  <c r="K28"/>
  <c r="L28"/>
  <c r="M28"/>
  <c r="N28"/>
  <c r="O28"/>
  <c r="F29"/>
  <c r="G29"/>
  <c r="H29"/>
  <c r="I29"/>
  <c r="J29"/>
  <c r="K29"/>
  <c r="L29"/>
  <c r="M29"/>
  <c r="N29"/>
  <c r="O29"/>
  <c r="F30"/>
  <c r="G30"/>
  <c r="H30"/>
  <c r="I30"/>
  <c r="J30"/>
  <c r="K30"/>
  <c r="L30"/>
  <c r="M30"/>
  <c r="N30"/>
  <c r="O30"/>
  <c r="F31"/>
  <c r="G31"/>
  <c r="H31"/>
  <c r="I31"/>
  <c r="J31"/>
  <c r="K31"/>
  <c r="L31"/>
  <c r="M31"/>
  <c r="N31"/>
  <c r="O31"/>
  <c r="F32"/>
  <c r="G32"/>
  <c r="H32"/>
  <c r="I32"/>
  <c r="J32"/>
  <c r="K32"/>
  <c r="L32"/>
  <c r="M32"/>
  <c r="N32"/>
  <c r="O32"/>
  <c r="F33"/>
  <c r="G33"/>
  <c r="H33"/>
  <c r="I33"/>
  <c r="J33"/>
  <c r="K33"/>
  <c r="L33"/>
  <c r="M33"/>
  <c r="N33"/>
  <c r="O33"/>
  <c r="F34"/>
  <c r="G34"/>
  <c r="H34"/>
  <c r="I34"/>
  <c r="J34"/>
  <c r="K34"/>
  <c r="L34"/>
  <c r="M34"/>
  <c r="N34"/>
  <c r="O34"/>
  <c r="F35"/>
  <c r="G35"/>
  <c r="H35"/>
  <c r="I35"/>
  <c r="J35"/>
  <c r="K35"/>
  <c r="L35"/>
  <c r="M35"/>
  <c r="N35"/>
  <c r="O35"/>
  <c r="F36"/>
  <c r="G36"/>
  <c r="H36"/>
  <c r="I36"/>
  <c r="J36"/>
  <c r="K36"/>
  <c r="L36"/>
  <c r="M36"/>
  <c r="N36"/>
  <c r="O36"/>
  <c r="F37"/>
  <c r="G37"/>
  <c r="H37"/>
  <c r="I37"/>
  <c r="J37"/>
  <c r="K37"/>
  <c r="L37"/>
  <c r="M37"/>
  <c r="N37"/>
  <c r="O37"/>
  <c r="F38"/>
  <c r="G38"/>
  <c r="H38"/>
  <c r="I38"/>
  <c r="J38"/>
  <c r="K38"/>
  <c r="L38"/>
  <c r="M38"/>
  <c r="N38"/>
  <c r="O38"/>
  <c r="F39"/>
  <c r="G39"/>
  <c r="H39"/>
  <c r="I39"/>
  <c r="J39"/>
  <c r="K39"/>
  <c r="L39"/>
  <c r="M39"/>
  <c r="N39"/>
  <c r="O39"/>
  <c r="F40"/>
  <c r="G40"/>
  <c r="H40"/>
  <c r="I40"/>
  <c r="J40"/>
  <c r="K40"/>
  <c r="L40"/>
  <c r="M40"/>
  <c r="N40"/>
  <c r="O40"/>
  <c r="F41"/>
  <c r="G41"/>
  <c r="H41"/>
  <c r="I41"/>
  <c r="J41"/>
  <c r="K41"/>
  <c r="L41"/>
  <c r="M41"/>
  <c r="N41"/>
  <c r="O41"/>
  <c r="F42"/>
  <c r="G42"/>
  <c r="H42"/>
  <c r="I42"/>
  <c r="J42"/>
  <c r="K42"/>
  <c r="L42"/>
  <c r="M42"/>
  <c r="N42"/>
  <c r="O42"/>
  <c r="F43" i="7"/>
  <c r="G43"/>
  <c r="H43"/>
  <c r="I43"/>
  <c r="J43"/>
  <c r="K43"/>
  <c r="L43"/>
  <c r="M43"/>
  <c r="N43"/>
  <c r="O43"/>
  <c r="H48" i="3"/>
  <c r="J48"/>
  <c r="L48"/>
  <c r="N48"/>
  <c r="P48"/>
  <c r="G48"/>
  <c r="G45" i="2"/>
  <c r="G46"/>
  <c r="G49"/>
  <c r="G50"/>
  <c r="H45"/>
  <c r="H46"/>
  <c r="H49"/>
  <c r="H50"/>
  <c r="I45"/>
  <c r="I46"/>
  <c r="I49"/>
  <c r="I50"/>
  <c r="J45"/>
  <c r="J46"/>
  <c r="J49"/>
  <c r="J50"/>
  <c r="K45"/>
  <c r="K46"/>
  <c r="K49"/>
  <c r="K50"/>
  <c r="L45"/>
  <c r="L46"/>
  <c r="L49"/>
  <c r="L50"/>
  <c r="M45"/>
  <c r="M46"/>
  <c r="M49"/>
  <c r="M50"/>
  <c r="N45"/>
  <c r="N46"/>
  <c r="N49"/>
  <c r="N50"/>
  <c r="O45"/>
  <c r="O46"/>
  <c r="O49"/>
  <c r="O50"/>
  <c r="P45"/>
  <c r="P46"/>
  <c r="P49"/>
  <c r="P50"/>
  <c r="E21" i="4"/>
  <c r="F21"/>
  <c r="E22"/>
  <c r="F22"/>
  <c r="E23"/>
  <c r="F23"/>
  <c r="E24"/>
  <c r="F24"/>
  <c r="E25"/>
  <c r="F25"/>
  <c r="D25" s="1"/>
  <c r="E26"/>
  <c r="F26"/>
  <c r="E27"/>
  <c r="F27"/>
  <c r="E28"/>
  <c r="F28"/>
  <c r="E29"/>
  <c r="F29"/>
  <c r="E30"/>
  <c r="F30"/>
  <c r="E31"/>
  <c r="F31"/>
  <c r="E32"/>
  <c r="F32"/>
  <c r="E33"/>
  <c r="F33"/>
  <c r="E34"/>
  <c r="F34"/>
  <c r="E35"/>
  <c r="F35"/>
  <c r="E36"/>
  <c r="F36"/>
  <c r="E37"/>
  <c r="F37"/>
  <c r="E38"/>
  <c r="F38"/>
  <c r="E39"/>
  <c r="F39"/>
  <c r="E40"/>
  <c r="F40"/>
  <c r="D40" s="1"/>
  <c r="E41"/>
  <c r="F41"/>
  <c r="G46"/>
  <c r="H46"/>
  <c r="H46" i="3" s="1"/>
  <c r="I46" i="4"/>
  <c r="J46"/>
  <c r="K46"/>
  <c r="L46"/>
  <c r="M46"/>
  <c r="N46"/>
  <c r="O46"/>
  <c r="P46"/>
  <c r="G47" i="3"/>
  <c r="I47"/>
  <c r="K47"/>
  <c r="M47"/>
  <c r="O47"/>
  <c r="G49" i="4"/>
  <c r="H49"/>
  <c r="I49"/>
  <c r="J49"/>
  <c r="K49"/>
  <c r="L49"/>
  <c r="M49"/>
  <c r="N49"/>
  <c r="O49"/>
  <c r="P49"/>
  <c r="G50"/>
  <c r="H50"/>
  <c r="I50"/>
  <c r="J50"/>
  <c r="K50"/>
  <c r="K50" i="3" s="1"/>
  <c r="L50" i="4"/>
  <c r="M50"/>
  <c r="N50"/>
  <c r="O50"/>
  <c r="O50" i="3" s="1"/>
  <c r="P50" i="4"/>
  <c r="H45"/>
  <c r="I45"/>
  <c r="J45"/>
  <c r="K45"/>
  <c r="L45"/>
  <c r="M45"/>
  <c r="N45"/>
  <c r="O45"/>
  <c r="P45"/>
  <c r="G45"/>
  <c r="E45" s="1"/>
  <c r="D20" i="6"/>
  <c r="D20" i="7"/>
  <c r="E20" i="6"/>
  <c r="E20" i="7"/>
  <c r="D21" i="6"/>
  <c r="D21" i="7"/>
  <c r="E21" i="6"/>
  <c r="E21" i="7"/>
  <c r="A22" i="5"/>
  <c r="D22" i="6"/>
  <c r="D22" i="7"/>
  <c r="E22" i="6"/>
  <c r="E22" i="7"/>
  <c r="D23" i="6"/>
  <c r="D23" i="7"/>
  <c r="E23" i="6"/>
  <c r="E23" i="7"/>
  <c r="A24" i="5"/>
  <c r="A25"/>
  <c r="A27" s="1"/>
  <c r="A28" s="1"/>
  <c r="A29" s="1"/>
  <c r="A30" s="1"/>
  <c r="A31" s="1"/>
  <c r="A32" s="1"/>
  <c r="A33" s="1"/>
  <c r="A34" s="1"/>
  <c r="A35" s="1"/>
  <c r="A36" s="1"/>
  <c r="D24" i="6"/>
  <c r="D24" i="7"/>
  <c r="E24" i="6"/>
  <c r="E24" i="7"/>
  <c r="C24" s="1"/>
  <c r="D25" i="6"/>
  <c r="D25" i="7"/>
  <c r="E25" i="6"/>
  <c r="C25" s="1"/>
  <c r="E25" i="7"/>
  <c r="D26" i="6"/>
  <c r="D26" i="7"/>
  <c r="E26" i="6"/>
  <c r="E26" i="7"/>
  <c r="D27" i="6"/>
  <c r="D27" i="7"/>
  <c r="E27" i="6"/>
  <c r="E27" i="7"/>
  <c r="D28" i="6"/>
  <c r="D28" i="7"/>
  <c r="E28" i="6"/>
  <c r="E28" i="7"/>
  <c r="D29" i="6"/>
  <c r="D29" i="7"/>
  <c r="E29" i="6"/>
  <c r="E29" i="7"/>
  <c r="D30" i="6"/>
  <c r="D30" i="7"/>
  <c r="E30" i="6"/>
  <c r="C30" s="1"/>
  <c r="E30" i="7"/>
  <c r="D31" i="6"/>
  <c r="D31" i="7"/>
  <c r="E31" i="6"/>
  <c r="E31" i="7"/>
  <c r="C31" s="1"/>
  <c r="D32" i="6"/>
  <c r="D32" i="7"/>
  <c r="E32" i="6"/>
  <c r="E32" i="7"/>
  <c r="D33" i="6"/>
  <c r="D33" i="7"/>
  <c r="E33" i="6"/>
  <c r="E33" i="7"/>
  <c r="D34" i="6"/>
  <c r="D34" i="7"/>
  <c r="E34" i="6"/>
  <c r="E34" i="7"/>
  <c r="D35" i="6"/>
  <c r="D35" i="7"/>
  <c r="E35" i="6"/>
  <c r="E35" i="7"/>
  <c r="D36" i="6"/>
  <c r="D36" i="7"/>
  <c r="E36" i="6"/>
  <c r="C36" s="1"/>
  <c r="E36" i="7"/>
  <c r="D37" i="6"/>
  <c r="D37" i="7"/>
  <c r="E37" i="6"/>
  <c r="E37" i="7"/>
  <c r="D38" i="6"/>
  <c r="D38" i="7"/>
  <c r="E38" i="6"/>
  <c r="E38" i="7"/>
  <c r="A39" i="5"/>
  <c r="A40" s="1"/>
  <c r="A41" s="1"/>
  <c r="A42" s="1"/>
  <c r="A43" s="1"/>
  <c r="D39" i="6"/>
  <c r="D39" i="7"/>
  <c r="E39" i="6"/>
  <c r="E39" i="7"/>
  <c r="C39" s="1"/>
  <c r="D40" i="6"/>
  <c r="D40" i="7"/>
  <c r="E40" i="6"/>
  <c r="C40" s="1"/>
  <c r="E40" i="7"/>
  <c r="D41" i="6"/>
  <c r="D41" i="7"/>
  <c r="E41" i="6"/>
  <c r="E41" i="7"/>
  <c r="D42" i="6"/>
  <c r="D42" i="7"/>
  <c r="E42" i="6"/>
  <c r="E42" i="7"/>
  <c r="A22" i="6"/>
  <c r="A24"/>
  <c r="A25" s="1"/>
  <c r="A27" s="1"/>
  <c r="A28" s="1"/>
  <c r="A29" s="1"/>
  <c r="A30" s="1"/>
  <c r="A31" s="1"/>
  <c r="A32" s="1"/>
  <c r="A33" s="1"/>
  <c r="A34" s="1"/>
  <c r="A35" s="1"/>
  <c r="A36" s="1"/>
  <c r="A39"/>
  <c r="A40" s="1"/>
  <c r="A41" s="1"/>
  <c r="A42" s="1"/>
  <c r="A43" s="1"/>
  <c r="F43"/>
  <c r="G43"/>
  <c r="H43"/>
  <c r="I43"/>
  <c r="J43"/>
  <c r="K43"/>
  <c r="L43"/>
  <c r="M43"/>
  <c r="N43"/>
  <c r="O43"/>
  <c r="A22" i="7"/>
  <c r="A24"/>
  <c r="A25" s="1"/>
  <c r="A27" s="1"/>
  <c r="A28" s="1"/>
  <c r="A29" s="1"/>
  <c r="A30" s="1"/>
  <c r="A31" s="1"/>
  <c r="A32" s="1"/>
  <c r="A33" s="1"/>
  <c r="A34" s="1"/>
  <c r="A35" s="1"/>
  <c r="A36" s="1"/>
  <c r="A39"/>
  <c r="A40" s="1"/>
  <c r="A41" s="1"/>
  <c r="A42" s="1"/>
  <c r="A43" s="1"/>
  <c r="F51" i="4"/>
  <c r="E51"/>
  <c r="D51" s="1"/>
  <c r="F51" i="2"/>
  <c r="E51"/>
  <c r="F51" i="3"/>
  <c r="E51"/>
  <c r="D51" s="1"/>
  <c r="E21" i="2"/>
  <c r="G20" i="4"/>
  <c r="I20"/>
  <c r="K20"/>
  <c r="M20"/>
  <c r="O20"/>
  <c r="H20"/>
  <c r="J20"/>
  <c r="L20"/>
  <c r="N20"/>
  <c r="P20"/>
  <c r="E42"/>
  <c r="F42"/>
  <c r="E43"/>
  <c r="F43"/>
  <c r="E43" i="3"/>
  <c r="F43"/>
  <c r="G20" i="2"/>
  <c r="I20"/>
  <c r="K20"/>
  <c r="M20"/>
  <c r="O20"/>
  <c r="H20"/>
  <c r="J20"/>
  <c r="L20"/>
  <c r="N20"/>
  <c r="P20"/>
  <c r="F21"/>
  <c r="E22"/>
  <c r="F22"/>
  <c r="E23"/>
  <c r="F23"/>
  <c r="E24"/>
  <c r="F24"/>
  <c r="E25"/>
  <c r="F25"/>
  <c r="E26"/>
  <c r="F26"/>
  <c r="E27"/>
  <c r="F27"/>
  <c r="E28"/>
  <c r="F28"/>
  <c r="E29"/>
  <c r="F29"/>
  <c r="E30"/>
  <c r="F30"/>
  <c r="E31"/>
  <c r="F31"/>
  <c r="E32"/>
  <c r="F32"/>
  <c r="E33"/>
  <c r="F33"/>
  <c r="E34"/>
  <c r="F34"/>
  <c r="E35"/>
  <c r="F35"/>
  <c r="E36"/>
  <c r="F36"/>
  <c r="E37"/>
  <c r="F37"/>
  <c r="E38"/>
  <c r="F38"/>
  <c r="E39"/>
  <c r="F39"/>
  <c r="E40"/>
  <c r="F40"/>
  <c r="E41"/>
  <c r="F41"/>
  <c r="E42"/>
  <c r="F42"/>
  <c r="E43"/>
  <c r="F43"/>
  <c r="E20" i="5"/>
  <c r="C42" i="7"/>
  <c r="D23" i="4"/>
  <c r="E28" i="3"/>
  <c r="C22" i="7"/>
  <c r="C21"/>
  <c r="C20" i="6"/>
  <c r="F33" i="3"/>
  <c r="F29"/>
  <c r="E37"/>
  <c r="E21"/>
  <c r="F35"/>
  <c r="F31"/>
  <c r="F27"/>
  <c r="F22"/>
  <c r="N50"/>
  <c r="E32"/>
  <c r="F39"/>
  <c r="E35"/>
  <c r="F21"/>
  <c r="F37"/>
  <c r="F32"/>
  <c r="E23"/>
  <c r="I20"/>
  <c r="I50"/>
  <c r="F49" i="4"/>
  <c r="D31" i="2" l="1"/>
  <c r="L50" i="3"/>
  <c r="J50"/>
  <c r="E48" i="4"/>
  <c r="E50" i="2"/>
  <c r="O48" i="3"/>
  <c r="M48"/>
  <c r="K48"/>
  <c r="I48"/>
  <c r="D39" i="4"/>
  <c r="C30" i="7"/>
  <c r="M45" i="3"/>
  <c r="H49"/>
  <c r="D21"/>
  <c r="C37" i="7"/>
  <c r="C32"/>
  <c r="C28"/>
  <c r="C25"/>
  <c r="F45" i="2"/>
  <c r="D35" i="5"/>
  <c r="D22"/>
  <c r="I43"/>
  <c r="C23" i="6"/>
  <c r="E46" i="2"/>
  <c r="C35" i="7"/>
  <c r="C34"/>
  <c r="C33"/>
  <c r="C29"/>
  <c r="C23"/>
  <c r="D20" i="5"/>
  <c r="C20" s="1"/>
  <c r="E49" i="4"/>
  <c r="D49" s="1"/>
  <c r="G44"/>
  <c r="H50" i="3"/>
  <c r="O43" i="5"/>
  <c r="M43"/>
  <c r="G43"/>
  <c r="C39" i="6"/>
  <c r="E38" i="5"/>
  <c r="E32"/>
  <c r="E26"/>
  <c r="E25"/>
  <c r="C21" i="6"/>
  <c r="F49" i="2"/>
  <c r="N43" i="5"/>
  <c r="G50" i="3"/>
  <c r="E47" i="4"/>
  <c r="C40" i="7"/>
  <c r="D43"/>
  <c r="E37" i="5"/>
  <c r="E34"/>
  <c r="D24"/>
  <c r="E23"/>
  <c r="D23"/>
  <c r="C20" i="7"/>
  <c r="E40" i="5"/>
  <c r="E43" i="6"/>
  <c r="E21" i="5"/>
  <c r="E41" i="3"/>
  <c r="E30"/>
  <c r="E29"/>
  <c r="D29" s="1"/>
  <c r="E27"/>
  <c r="D27" s="1"/>
  <c r="O20"/>
  <c r="L20"/>
  <c r="P20"/>
  <c r="D42" i="2"/>
  <c r="D41"/>
  <c r="D40"/>
  <c r="D39"/>
  <c r="D37"/>
  <c r="D33"/>
  <c r="D30"/>
  <c r="D29"/>
  <c r="D27"/>
  <c r="D23"/>
  <c r="D22"/>
  <c r="D21"/>
  <c r="E43" i="7"/>
  <c r="E36" i="5"/>
  <c r="D38"/>
  <c r="C37" i="6"/>
  <c r="E22" i="5"/>
  <c r="E42"/>
  <c r="D42"/>
  <c r="D41"/>
  <c r="D39"/>
  <c r="C34" i="6"/>
  <c r="F50" i="2"/>
  <c r="D50" s="1"/>
  <c r="G44"/>
  <c r="D33" i="5"/>
  <c r="E31"/>
  <c r="D31"/>
  <c r="D30"/>
  <c r="E29"/>
  <c r="E27"/>
  <c r="D27"/>
  <c r="D26"/>
  <c r="E24"/>
  <c r="P50" i="3"/>
  <c r="P47"/>
  <c r="K46"/>
  <c r="H47"/>
  <c r="K43" i="5"/>
  <c r="C26" i="6"/>
  <c r="E41" i="5"/>
  <c r="C41" s="1"/>
  <c r="D40"/>
  <c r="E39"/>
  <c r="D34"/>
  <c r="D36"/>
  <c r="E35"/>
  <c r="D29"/>
  <c r="C32" i="6"/>
  <c r="C28"/>
  <c r="D21" i="5"/>
  <c r="E20" i="2"/>
  <c r="C41" i="7"/>
  <c r="D43" i="6"/>
  <c r="C38"/>
  <c r="E20" i="4"/>
  <c r="E33" i="5"/>
  <c r="E28"/>
  <c r="D28"/>
  <c r="D25"/>
  <c r="P45" i="3"/>
  <c r="L45"/>
  <c r="M49"/>
  <c r="M46"/>
  <c r="C31" i="6"/>
  <c r="C24"/>
  <c r="C38" i="7"/>
  <c r="C36"/>
  <c r="H44" i="4"/>
  <c r="C27" i="7"/>
  <c r="C26"/>
  <c r="C42" i="6"/>
  <c r="C41"/>
  <c r="D37" i="5"/>
  <c r="D32"/>
  <c r="C29" i="6"/>
  <c r="C22"/>
  <c r="C35"/>
  <c r="C33"/>
  <c r="E30" i="5"/>
  <c r="C30" s="1"/>
  <c r="C27" i="6"/>
  <c r="E42" i="3"/>
  <c r="E40"/>
  <c r="E39"/>
  <c r="D39" s="1"/>
  <c r="E38"/>
  <c r="E36"/>
  <c r="E34"/>
  <c r="E33"/>
  <c r="D33" s="1"/>
  <c r="E31"/>
  <c r="D31" s="1"/>
  <c r="E26"/>
  <c r="E25"/>
  <c r="E24"/>
  <c r="E22"/>
  <c r="D22" s="1"/>
  <c r="M20"/>
  <c r="K20"/>
  <c r="G20"/>
  <c r="O45"/>
  <c r="M50"/>
  <c r="K44" i="2"/>
  <c r="I45" i="3"/>
  <c r="F46" i="2"/>
  <c r="E47"/>
  <c r="G45" i="3"/>
  <c r="J43" i="5"/>
  <c r="F43"/>
  <c r="F48" i="4"/>
  <c r="D48" s="1"/>
  <c r="D35" i="3"/>
  <c r="C36" i="5"/>
  <c r="D35" i="4"/>
  <c r="D32"/>
  <c r="D31"/>
  <c r="E50"/>
  <c r="E46"/>
  <c r="L43" i="5"/>
  <c r="H43"/>
  <c r="H45" i="3"/>
  <c r="F48" i="2"/>
  <c r="E45"/>
  <c r="H44"/>
  <c r="I44"/>
  <c r="F45" i="4"/>
  <c r="D45" s="1"/>
  <c r="D37" i="3"/>
  <c r="K45"/>
  <c r="D51" i="2"/>
  <c r="P49" i="3"/>
  <c r="N49"/>
  <c r="L49"/>
  <c r="J49"/>
  <c r="P46"/>
  <c r="N46"/>
  <c r="L46"/>
  <c r="J46"/>
  <c r="F42"/>
  <c r="F41"/>
  <c r="F40"/>
  <c r="F38"/>
  <c r="F36"/>
  <c r="F34"/>
  <c r="F30"/>
  <c r="D30" s="1"/>
  <c r="F28"/>
  <c r="D28" s="1"/>
  <c r="F26"/>
  <c r="F25"/>
  <c r="F24"/>
  <c r="F23"/>
  <c r="D23" s="1"/>
  <c r="N20"/>
  <c r="J20"/>
  <c r="H20"/>
  <c r="O44" i="4"/>
  <c r="M44"/>
  <c r="K44"/>
  <c r="I44"/>
  <c r="F50"/>
  <c r="F47"/>
  <c r="F46"/>
  <c r="O46" i="3"/>
  <c r="N47"/>
  <c r="N45"/>
  <c r="L47"/>
  <c r="J47"/>
  <c r="J45"/>
  <c r="G49"/>
  <c r="P44" i="2"/>
  <c r="M44"/>
  <c r="L44"/>
  <c r="F47"/>
  <c r="E49"/>
  <c r="J44"/>
  <c r="E48"/>
  <c r="O44"/>
  <c r="N44"/>
  <c r="O49" i="3"/>
  <c r="K49"/>
  <c r="I49"/>
  <c r="I46"/>
  <c r="G46"/>
  <c r="E47"/>
  <c r="D37" i="4"/>
  <c r="D34"/>
  <c r="D29"/>
  <c r="D28"/>
  <c r="D27"/>
  <c r="D38" i="2"/>
  <c r="D43"/>
  <c r="D43" i="3"/>
  <c r="D34" i="2"/>
  <c r="D28"/>
  <c r="D24"/>
  <c r="F20" i="4"/>
  <c r="D24"/>
  <c r="D35" i="2"/>
  <c r="D41" i="4"/>
  <c r="D38"/>
  <c r="D26"/>
  <c r="D32" i="2"/>
  <c r="D25"/>
  <c r="D42" i="4"/>
  <c r="D30"/>
  <c r="D36" i="2"/>
  <c r="D26"/>
  <c r="D43" i="4"/>
  <c r="D21"/>
  <c r="D32" i="3"/>
  <c r="F20" i="2"/>
  <c r="D36" i="4"/>
  <c r="D33"/>
  <c r="D22"/>
  <c r="P44"/>
  <c r="N44"/>
  <c r="L44"/>
  <c r="J44"/>
  <c r="F48" i="3"/>
  <c r="D48" i="2" l="1"/>
  <c r="D49"/>
  <c r="D45"/>
  <c r="F50" i="3"/>
  <c r="E48"/>
  <c r="D48" s="1"/>
  <c r="D46" i="4"/>
  <c r="D46" i="2"/>
  <c r="C35" i="5"/>
  <c r="C38"/>
  <c r="C23"/>
  <c r="E50" i="3"/>
  <c r="C40" i="5"/>
  <c r="C37"/>
  <c r="C25"/>
  <c r="H44" i="3"/>
  <c r="C32" i="5"/>
  <c r="C21"/>
  <c r="C24"/>
  <c r="C22"/>
  <c r="C34"/>
  <c r="C26"/>
  <c r="D41" i="3"/>
  <c r="D47" i="4"/>
  <c r="D20" i="2"/>
  <c r="D24" i="3"/>
  <c r="D26"/>
  <c r="D42"/>
  <c r="C27" i="5"/>
  <c r="C42"/>
  <c r="D20" i="4"/>
  <c r="C33" i="5"/>
  <c r="C31"/>
  <c r="C29"/>
  <c r="C39"/>
  <c r="D47" i="2"/>
  <c r="C43" i="6"/>
  <c r="E20" i="3"/>
  <c r="O44"/>
  <c r="I44"/>
  <c r="M44"/>
  <c r="L44"/>
  <c r="C28" i="5"/>
  <c r="F20" i="3"/>
  <c r="D40"/>
  <c r="J44"/>
  <c r="E44" i="4"/>
  <c r="E45" i="3"/>
  <c r="D43" i="5"/>
  <c r="F44" i="4"/>
  <c r="D25" i="3"/>
  <c r="D34"/>
  <c r="D38"/>
  <c r="D36"/>
  <c r="C43" i="7"/>
  <c r="P44" i="3"/>
  <c r="E43" i="5"/>
  <c r="F49" i="3"/>
  <c r="D50" i="4"/>
  <c r="K44" i="3"/>
  <c r="G44"/>
  <c r="F45"/>
  <c r="D45" s="1"/>
  <c r="F46"/>
  <c r="E46"/>
  <c r="E49"/>
  <c r="N44"/>
  <c r="E44" i="2"/>
  <c r="F47" i="3"/>
  <c r="D47" s="1"/>
  <c r="F44" i="2"/>
  <c r="D50" i="3" l="1"/>
  <c r="D20"/>
  <c r="C43" i="5"/>
  <c r="D44" i="4"/>
  <c r="D49" i="3"/>
  <c r="F44"/>
  <c r="E44"/>
  <c r="D46"/>
  <c r="D44" i="2"/>
  <c r="D44" i="3" l="1"/>
</calcChain>
</file>

<file path=xl/sharedStrings.xml><?xml version="1.0" encoding="utf-8"?>
<sst xmlns="http://schemas.openxmlformats.org/spreadsheetml/2006/main" count="561" uniqueCount="126">
  <si>
    <t>Приложение № 12</t>
  </si>
  <si>
    <t xml:space="preserve">к Порядку представления отчетных данных </t>
  </si>
  <si>
    <t>участниками обязательного медицинского страхования</t>
  </si>
  <si>
    <t>на территории Мурманской области,</t>
  </si>
  <si>
    <t>утвержденному приказом ТФОМС Мурманской области</t>
  </si>
  <si>
    <t>ОТЧЕТ</t>
  </si>
  <si>
    <t xml:space="preserve">о численности застрахованных лиц, закрепленных за медицинской организацией 
для получения первичной медико-санитарной помощи </t>
  </si>
  <si>
    <t xml:space="preserve">по состоянию на </t>
  </si>
  <si>
    <t>наименование страховой медицинской органиазции, свод</t>
  </si>
  <si>
    <t>№ п/п</t>
  </si>
  <si>
    <t>Муниципальное образование</t>
  </si>
  <si>
    <t>Численность застрахо-ванных всего,
человек</t>
  </si>
  <si>
    <t>в том числе:</t>
  </si>
  <si>
    <t>в том числе по половозрастным группам застрахованных лиц</t>
  </si>
  <si>
    <t>моложе трудоспособного возраста</t>
  </si>
  <si>
    <t>трудоспособного возраста</t>
  </si>
  <si>
    <t>старше трудоспособного возраста</t>
  </si>
  <si>
    <t>0-11 месяцев</t>
  </si>
  <si>
    <t>1-4 года</t>
  </si>
  <si>
    <t>5-17 лет</t>
  </si>
  <si>
    <t>мужчины</t>
  </si>
  <si>
    <t>женщины</t>
  </si>
  <si>
    <t>I</t>
  </si>
  <si>
    <t>Амбулаторно-поликлинические подразделения:</t>
  </si>
  <si>
    <t>ГОБУЗ "МОКБ"</t>
  </si>
  <si>
    <t>ГОБУЗ "Апатитско-Кировская ЦГБ"</t>
  </si>
  <si>
    <t>ГОБУЗ "Кандалакшская ЦРБ"</t>
  </si>
  <si>
    <t>ГОБУЗ "Кольская ЦРБ"</t>
  </si>
  <si>
    <t>ГОБУЗ "Ловозерская ЦРБ"</t>
  </si>
  <si>
    <t>ГОАУЗ "Мончегорская ЦРБ"</t>
  </si>
  <si>
    <t>ГОБУЗ "Оленегорская ЦГБ"</t>
  </si>
  <si>
    <t>ГОБУЗ "Печенгская ЦРБ"</t>
  </si>
  <si>
    <t>ГОБУЗ "ЦРБ ЗАТО г.Североморск"</t>
  </si>
  <si>
    <t>ГОБУЗ "ГП № 1"</t>
  </si>
  <si>
    <t>ГОБУЗ "ДКДП"</t>
  </si>
  <si>
    <t>ГОБУЗ "ДП № 4"</t>
  </si>
  <si>
    <t>ГОБУЗ "ДП № 5"</t>
  </si>
  <si>
    <t>ФГБУ "ММЦ" ФМБА России</t>
  </si>
  <si>
    <t>ФГБУЗ "МСЧ № 118" ФМБА России</t>
  </si>
  <si>
    <t>ФГБУЗ "ЦМСЧ № 120" ФМБА России</t>
  </si>
  <si>
    <t>ФГБУЗ "Больница КНЦ РАН"</t>
  </si>
  <si>
    <t>ФКУЗ "МСЧ МВД России по МО"</t>
  </si>
  <si>
    <t>ООО "АСД МС"</t>
  </si>
  <si>
    <t>Начальник отдела информационного обеспечения</t>
  </si>
  <si>
    <t>подпись</t>
  </si>
  <si>
    <t>расшифровка подписи</t>
  </si>
  <si>
    <t>Исполнитель:</t>
  </si>
  <si>
    <t>должность</t>
  </si>
  <si>
    <t>код МО</t>
  </si>
  <si>
    <t>041</t>
  </si>
  <si>
    <t>007</t>
  </si>
  <si>
    <t>009</t>
  </si>
  <si>
    <t>013</t>
  </si>
  <si>
    <t>014</t>
  </si>
  <si>
    <t>045</t>
  </si>
  <si>
    <t>046</t>
  </si>
  <si>
    <t>010</t>
  </si>
  <si>
    <t>008</t>
  </si>
  <si>
    <t>101</t>
  </si>
  <si>
    <t>098</t>
  </si>
  <si>
    <t>109</t>
  </si>
  <si>
    <t>152</t>
  </si>
  <si>
    <t>030</t>
  </si>
  <si>
    <t>037</t>
  </si>
  <si>
    <t>038</t>
  </si>
  <si>
    <t>050</t>
  </si>
  <si>
    <t>168</t>
  </si>
  <si>
    <t>051</t>
  </si>
  <si>
    <t>052</t>
  </si>
  <si>
    <t>410</t>
  </si>
  <si>
    <t>МУРМАНСКАЯ ОБЛАСТЬ</t>
  </si>
  <si>
    <t>АО "СК "СОГАЗ-МЕД"</t>
  </si>
  <si>
    <t>ООО "АльфаСтрахование-ОМС"</t>
  </si>
  <si>
    <t>IV</t>
  </si>
  <si>
    <t>Скорая медицинская помощь</t>
  </si>
  <si>
    <t>Приложение № 11</t>
  </si>
  <si>
    <t>численность застрахованных лиц в разрезе половозрастных групп, СМО и муниципальных образований</t>
  </si>
  <si>
    <t>на</t>
  </si>
  <si>
    <t>Численность застрахованных всего,
человек</t>
  </si>
  <si>
    <t>до 1 года</t>
  </si>
  <si>
    <t>г. Мурманск</t>
  </si>
  <si>
    <t>1.1</t>
  </si>
  <si>
    <t>в т.ч. Росляково (с 01.06.2015)</t>
  </si>
  <si>
    <t>ЗАТО г.Североморск</t>
  </si>
  <si>
    <t>2.1</t>
  </si>
  <si>
    <t>в т.ч. Росляково (до 31.05.2015)</t>
  </si>
  <si>
    <t>ЗАТО г.Островной</t>
  </si>
  <si>
    <t>Кольский район</t>
  </si>
  <si>
    <t>4.1</t>
  </si>
  <si>
    <t>в т.ч. Туманный</t>
  </si>
  <si>
    <t>ЗАТО п.Видяево</t>
  </si>
  <si>
    <t>Печенгский район</t>
  </si>
  <si>
    <t>ЗАТО Александровск т.о.Полярный</t>
  </si>
  <si>
    <t>ЗАТО Александровск т.о Гаджиево</t>
  </si>
  <si>
    <t>ЗАТО Александровск т.о.Снежногорск</t>
  </si>
  <si>
    <t>ЗАТО г.Заозерск</t>
  </si>
  <si>
    <t>г. Апатиты</t>
  </si>
  <si>
    <t>г. Кировск</t>
  </si>
  <si>
    <t>Кандалакшский район</t>
  </si>
  <si>
    <t>г. Полярные Зори</t>
  </si>
  <si>
    <t>14.1</t>
  </si>
  <si>
    <t>в т.ч. Африканда, Зашеек</t>
  </si>
  <si>
    <t>Терский район</t>
  </si>
  <si>
    <t>г. Мончегорск</t>
  </si>
  <si>
    <t>г. Оленегорск</t>
  </si>
  <si>
    <t>Ковдорский район</t>
  </si>
  <si>
    <t>Ловозерский район</t>
  </si>
  <si>
    <t xml:space="preserve">ВСЕГО </t>
  </si>
  <si>
    <t>Сироткин Д.А.</t>
  </si>
  <si>
    <t>ГОБУЗ "МОССМП"</t>
  </si>
  <si>
    <t>419</t>
  </si>
  <si>
    <t>ГОБУЗ "ГП № 2"</t>
  </si>
  <si>
    <t>102</t>
  </si>
  <si>
    <t xml:space="preserve"> 2019  года</t>
  </si>
  <si>
    <t>18-64 лет</t>
  </si>
  <si>
    <t xml:space="preserve"> 18-64 лет</t>
  </si>
  <si>
    <t>65лет и старше</t>
  </si>
  <si>
    <t>65 лет и старше</t>
  </si>
  <si>
    <t>Лица, не имеющие прикрепления</t>
  </si>
  <si>
    <t>000</t>
  </si>
  <si>
    <t>ЧУЗ "ПК РЖД" г.Мурманск</t>
  </si>
  <si>
    <t>ЧУЗ "ПК РЖД" г.Кандалакша</t>
  </si>
  <si>
    <r>
      <t>от "30"</t>
    </r>
    <r>
      <rPr>
        <b/>
        <i/>
        <u/>
        <sz val="12"/>
        <rFont val="Times New Roman"/>
        <family val="1"/>
        <charset val="204"/>
      </rPr>
      <t xml:space="preserve">     января      </t>
    </r>
    <r>
      <rPr>
        <sz val="12"/>
        <rFont val="Times New Roman"/>
        <family val="1"/>
        <charset val="204"/>
      </rPr>
      <t>20</t>
    </r>
    <r>
      <rPr>
        <b/>
        <i/>
        <u/>
        <sz val="12"/>
        <rFont val="Times New Roman"/>
        <family val="1"/>
        <charset val="204"/>
      </rPr>
      <t>20</t>
    </r>
    <r>
      <rPr>
        <sz val="12"/>
        <rFont val="Times New Roman"/>
        <family val="1"/>
        <charset val="204"/>
      </rPr>
      <t>г.  №</t>
    </r>
    <r>
      <rPr>
        <b/>
        <i/>
        <u/>
        <sz val="12"/>
        <rFont val="Times New Roman"/>
        <family val="1"/>
        <charset val="204"/>
      </rPr>
      <t xml:space="preserve">  23</t>
    </r>
  </si>
  <si>
    <r>
      <t>от "30"</t>
    </r>
    <r>
      <rPr>
        <b/>
        <i/>
        <u/>
        <sz val="12"/>
        <rFont val="Times New Roman"/>
        <family val="1"/>
        <charset val="204"/>
      </rPr>
      <t xml:space="preserve">     января      </t>
    </r>
    <r>
      <rPr>
        <sz val="12"/>
        <rFont val="Times New Roman"/>
        <family val="1"/>
        <charset val="204"/>
      </rPr>
      <t>20</t>
    </r>
    <r>
      <rPr>
        <b/>
        <i/>
        <u/>
        <sz val="12"/>
        <rFont val="Times New Roman"/>
        <family val="1"/>
        <charset val="204"/>
      </rPr>
      <t xml:space="preserve">19 </t>
    </r>
    <r>
      <rPr>
        <sz val="12"/>
        <rFont val="Times New Roman"/>
        <family val="1"/>
        <charset val="204"/>
      </rPr>
      <t>г.  №</t>
    </r>
    <r>
      <rPr>
        <b/>
        <i/>
        <u/>
        <sz val="12"/>
        <rFont val="Times New Roman"/>
        <family val="1"/>
        <charset val="204"/>
      </rPr>
      <t xml:space="preserve">  23</t>
    </r>
  </si>
  <si>
    <t>01 октября 2020 года</t>
  </si>
  <si>
    <t>01 октября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</si>
</sst>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34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Verdan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mbria"/>
      <family val="1"/>
      <charset val="204"/>
    </font>
    <font>
      <sz val="12"/>
      <name val="Cambria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i/>
      <u/>
      <sz val="12"/>
      <name val="Times New Roman"/>
      <family val="1"/>
      <charset val="204"/>
    </font>
    <font>
      <sz val="13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" fillId="0" borderId="0"/>
    <xf numFmtId="0" fontId="3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7" fillId="0" borderId="0"/>
    <xf numFmtId="0" fontId="15" fillId="0" borderId="0"/>
    <xf numFmtId="0" fontId="15" fillId="0" borderId="0"/>
    <xf numFmtId="0" fontId="1" fillId="0" borderId="0"/>
    <xf numFmtId="0" fontId="7" fillId="0" borderId="0">
      <alignment vertical="top"/>
    </xf>
    <xf numFmtId="0" fontId="7" fillId="0" borderId="0">
      <alignment vertical="top"/>
    </xf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18" fillId="0" borderId="9" applyNumberFormat="0" applyFill="0" applyAlignment="0" applyProtection="0"/>
    <xf numFmtId="0" fontId="3" fillId="0" borderId="0">
      <alignment vertical="top"/>
    </xf>
    <xf numFmtId="0" fontId="19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0" fontId="20" fillId="4" borderId="0" applyNumberFormat="0" applyBorder="0" applyAlignment="0" applyProtection="0"/>
  </cellStyleXfs>
  <cellXfs count="103">
    <xf numFmtId="0" fontId="0" fillId="0" borderId="0" xfId="0" applyAlignment="1"/>
    <xf numFmtId="1" fontId="21" fillId="0" borderId="0" xfId="0" applyNumberFormat="1" applyFont="1" applyAlignment="1">
      <alignment horizontal="center"/>
    </xf>
    <xf numFmtId="0" fontId="22" fillId="0" borderId="0" xfId="0" applyFont="1"/>
    <xf numFmtId="1" fontId="21" fillId="0" borderId="0" xfId="0" applyNumberFormat="1" applyFont="1"/>
    <xf numFmtId="0" fontId="23" fillId="0" borderId="0" xfId="0" applyFont="1" applyFill="1" applyAlignment="1"/>
    <xf numFmtId="49" fontId="21" fillId="0" borderId="0" xfId="0" applyNumberFormat="1" applyFont="1"/>
    <xf numFmtId="1" fontId="22" fillId="0" borderId="0" xfId="0" applyNumberFormat="1" applyFont="1"/>
    <xf numFmtId="0" fontId="22" fillId="0" borderId="0" xfId="0" applyFont="1" applyFill="1"/>
    <xf numFmtId="0" fontId="21" fillId="0" borderId="0" xfId="0" applyFont="1" applyFill="1" applyAlignment="1">
      <alignment wrapText="1"/>
    </xf>
    <xf numFmtId="0" fontId="24" fillId="0" borderId="0" xfId="0" applyFont="1" applyAlignment="1"/>
    <xf numFmtId="0" fontId="24" fillId="0" borderId="0" xfId="0" applyFont="1" applyAlignment="1">
      <alignment horizontal="right"/>
    </xf>
    <xf numFmtId="0" fontId="24" fillId="0" borderId="0" xfId="0" applyFont="1" applyFill="1" applyAlignment="1"/>
    <xf numFmtId="0" fontId="22" fillId="0" borderId="0" xfId="0" applyFont="1" applyAlignment="1"/>
    <xf numFmtId="0" fontId="23" fillId="0" borderId="0" xfId="0" applyFont="1" applyAlignment="1"/>
    <xf numFmtId="0" fontId="21" fillId="0" borderId="0" xfId="0" applyFont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3" fillId="24" borderId="10" xfId="0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/>
    </xf>
    <xf numFmtId="0" fontId="25" fillId="0" borderId="0" xfId="0" applyFont="1" applyAlignment="1"/>
    <xf numFmtId="1" fontId="26" fillId="25" borderId="10" xfId="0" applyNumberFormat="1" applyFont="1" applyFill="1" applyBorder="1" applyAlignment="1">
      <alignment horizontal="center" vertical="center"/>
    </xf>
    <xf numFmtId="1" fontId="26" fillId="25" borderId="10" xfId="0" applyNumberFormat="1" applyFont="1" applyFill="1" applyBorder="1" applyAlignment="1">
      <alignment vertical="center"/>
    </xf>
    <xf numFmtId="3" fontId="27" fillId="25" borderId="10" xfId="0" applyNumberFormat="1" applyFont="1" applyFill="1" applyBorder="1" applyAlignment="1">
      <alignment vertical="center"/>
    </xf>
    <xf numFmtId="1" fontId="26" fillId="0" borderId="0" xfId="0" applyNumberFormat="1" applyFont="1" applyAlignment="1">
      <alignment vertical="center"/>
    </xf>
    <xf numFmtId="49" fontId="26" fillId="0" borderId="0" xfId="0" applyNumberFormat="1" applyFont="1" applyAlignment="1">
      <alignment vertical="center"/>
    </xf>
    <xf numFmtId="1" fontId="23" fillId="0" borderId="10" xfId="0" applyNumberFormat="1" applyFont="1" applyFill="1" applyBorder="1" applyAlignment="1">
      <alignment horizontal="center" vertical="center"/>
    </xf>
    <xf numFmtId="1" fontId="23" fillId="0" borderId="10" xfId="0" applyNumberFormat="1" applyFont="1" applyFill="1" applyBorder="1" applyAlignment="1">
      <alignment vertical="center"/>
    </xf>
    <xf numFmtId="3" fontId="27" fillId="0" borderId="10" xfId="0" applyNumberFormat="1" applyFont="1" applyFill="1" applyBorder="1" applyAlignment="1">
      <alignment vertical="center"/>
    </xf>
    <xf numFmtId="3" fontId="28" fillId="0" borderId="10" xfId="0" applyNumberFormat="1" applyFont="1" applyFill="1" applyBorder="1" applyAlignment="1">
      <alignment vertical="center"/>
    </xf>
    <xf numFmtId="1" fontId="23" fillId="0" borderId="0" xfId="0" applyNumberFormat="1" applyFont="1" applyAlignment="1">
      <alignment vertical="center"/>
    </xf>
    <xf numFmtId="49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/>
    <xf numFmtId="0" fontId="29" fillId="0" borderId="0" xfId="0" applyFont="1" applyBorder="1" applyAlignment="1"/>
    <xf numFmtId="0" fontId="25" fillId="0" borderId="0" xfId="0" applyFont="1" applyFill="1" applyBorder="1" applyAlignment="1"/>
    <xf numFmtId="0" fontId="21" fillId="0" borderId="0" xfId="0" applyFont="1" applyFill="1" applyBorder="1" applyAlignment="1">
      <alignment horizontal="left"/>
    </xf>
    <xf numFmtId="0" fontId="21" fillId="0" borderId="0" xfId="0" applyFont="1" applyAlignment="1"/>
    <xf numFmtId="0" fontId="30" fillId="0" borderId="0" xfId="0" applyFont="1" applyAlignment="1">
      <alignment horizontal="center"/>
    </xf>
    <xf numFmtId="49" fontId="26" fillId="25" borderId="10" xfId="0" applyNumberFormat="1" applyFont="1" applyFill="1" applyBorder="1" applyAlignment="1">
      <alignment horizontal="center" vertical="center"/>
    </xf>
    <xf numFmtId="49" fontId="23" fillId="0" borderId="10" xfId="0" applyNumberFormat="1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horizontal="center" vertical="center"/>
    </xf>
    <xf numFmtId="49" fontId="23" fillId="0" borderId="0" xfId="0" applyNumberFormat="1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3" fontId="28" fillId="0" borderId="0" xfId="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3" fillId="0" borderId="0" xfId="0" applyFont="1" applyFill="1" applyAlignment="1">
      <alignment vertical="center"/>
    </xf>
    <xf numFmtId="0" fontId="24" fillId="0" borderId="0" xfId="0" applyFont="1" applyFill="1" applyAlignment="1">
      <alignment vertical="top"/>
    </xf>
    <xf numFmtId="0" fontId="21" fillId="0" borderId="10" xfId="0" applyFont="1" applyBorder="1" applyAlignment="1">
      <alignment horizontal="center"/>
    </xf>
    <xf numFmtId="0" fontId="21" fillId="24" borderId="10" xfId="0" applyFont="1" applyFill="1" applyBorder="1" applyAlignment="1">
      <alignment horizontal="center" vertical="center"/>
    </xf>
    <xf numFmtId="49" fontId="21" fillId="0" borderId="10" xfId="0" applyNumberFormat="1" applyFont="1" applyBorder="1" applyAlignment="1">
      <alignment horizontal="right"/>
    </xf>
    <xf numFmtId="0" fontId="21" fillId="0" borderId="10" xfId="0" applyFont="1" applyFill="1" applyBorder="1" applyAlignment="1"/>
    <xf numFmtId="3" fontId="22" fillId="0" borderId="10" xfId="0" applyNumberFormat="1" applyFont="1" applyBorder="1" applyAlignment="1"/>
    <xf numFmtId="3" fontId="21" fillId="0" borderId="10" xfId="0" applyNumberFormat="1" applyFont="1" applyBorder="1" applyAlignment="1"/>
    <xf numFmtId="0" fontId="21" fillId="0" borderId="10" xfId="0" applyFont="1" applyBorder="1" applyAlignment="1"/>
    <xf numFmtId="0" fontId="22" fillId="0" borderId="10" xfId="0" applyFont="1" applyBorder="1" applyAlignment="1">
      <alignment horizontal="right"/>
    </xf>
    <xf numFmtId="0" fontId="22" fillId="0" borderId="10" xfId="0" applyFont="1" applyBorder="1" applyAlignment="1"/>
    <xf numFmtId="14" fontId="26" fillId="0" borderId="11" xfId="0" applyNumberFormat="1" applyFont="1" applyBorder="1" applyAlignment="1">
      <alignment horizontal="center"/>
    </xf>
    <xf numFmtId="3" fontId="27" fillId="26" borderId="10" xfId="0" applyNumberFormat="1" applyFont="1" applyFill="1" applyBorder="1" applyAlignment="1">
      <alignment vertical="center"/>
    </xf>
    <xf numFmtId="3" fontId="28" fillId="26" borderId="10" xfId="0" applyNumberFormat="1" applyFont="1" applyFill="1" applyBorder="1" applyAlignment="1">
      <alignment vertical="center"/>
    </xf>
    <xf numFmtId="0" fontId="21" fillId="27" borderId="10" xfId="0" applyFont="1" applyFill="1" applyBorder="1" applyAlignment="1">
      <alignment horizontal="center"/>
    </xf>
    <xf numFmtId="0" fontId="30" fillId="0" borderId="0" xfId="0" applyFont="1" applyAlignment="1">
      <alignment horizontal="center"/>
    </xf>
    <xf numFmtId="0" fontId="30" fillId="0" borderId="17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2" fontId="21" fillId="24" borderId="19" xfId="0" applyNumberFormat="1" applyFont="1" applyFill="1" applyBorder="1" applyAlignment="1">
      <alignment horizontal="center" vertical="center" wrapText="1"/>
    </xf>
    <xf numFmtId="2" fontId="21" fillId="24" borderId="20" xfId="0" applyNumberFormat="1" applyFont="1" applyFill="1" applyBorder="1" applyAlignment="1">
      <alignment horizontal="center" vertical="center" wrapText="1"/>
    </xf>
    <xf numFmtId="2" fontId="21" fillId="24" borderId="21" xfId="0" applyNumberFormat="1" applyFont="1" applyFill="1" applyBorder="1" applyAlignment="1">
      <alignment horizontal="center" vertical="center" wrapText="1"/>
    </xf>
    <xf numFmtId="2" fontId="21" fillId="24" borderId="22" xfId="0" applyNumberFormat="1" applyFont="1" applyFill="1" applyBorder="1" applyAlignment="1">
      <alignment horizontal="center" vertical="center" wrapText="1"/>
    </xf>
    <xf numFmtId="2" fontId="21" fillId="24" borderId="23" xfId="0" applyNumberFormat="1" applyFont="1" applyFill="1" applyBorder="1" applyAlignment="1">
      <alignment horizontal="center" vertical="center" wrapText="1"/>
    </xf>
    <xf numFmtId="2" fontId="21" fillId="24" borderId="24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3" fillId="24" borderId="15" xfId="0" applyFont="1" applyFill="1" applyBorder="1" applyAlignment="1">
      <alignment horizontal="center" vertical="center" wrapText="1"/>
    </xf>
    <xf numFmtId="0" fontId="23" fillId="24" borderId="18" xfId="0" applyFont="1" applyFill="1" applyBorder="1" applyAlignment="1">
      <alignment horizontal="center" vertical="center" wrapText="1"/>
    </xf>
    <xf numFmtId="0" fontId="23" fillId="24" borderId="16" xfId="0" applyFont="1" applyFill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center" wrapText="1"/>
    </xf>
    <xf numFmtId="0" fontId="22" fillId="0" borderId="11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1" fillId="24" borderId="12" xfId="0" applyFont="1" applyFill="1" applyBorder="1" applyAlignment="1">
      <alignment horizontal="center" vertical="center" wrapText="1"/>
    </xf>
    <xf numFmtId="0" fontId="21" fillId="24" borderId="13" xfId="0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horizontal="center" vertical="center" wrapText="1"/>
    </xf>
    <xf numFmtId="0" fontId="21" fillId="24" borderId="15" xfId="0" applyFont="1" applyFill="1" applyBorder="1" applyAlignment="1">
      <alignment horizontal="center" vertical="center"/>
    </xf>
    <xf numFmtId="0" fontId="21" fillId="24" borderId="18" xfId="0" applyFont="1" applyFill="1" applyBorder="1" applyAlignment="1">
      <alignment horizontal="center" vertical="center"/>
    </xf>
    <xf numFmtId="0" fontId="21" fillId="24" borderId="16" xfId="0" applyFont="1" applyFill="1" applyBorder="1" applyAlignment="1">
      <alignment horizontal="center" vertical="center"/>
    </xf>
    <xf numFmtId="14" fontId="24" fillId="0" borderId="11" xfId="0" applyNumberFormat="1" applyFont="1" applyBorder="1" applyAlignment="1">
      <alignment horizontal="center"/>
    </xf>
    <xf numFmtId="0" fontId="33" fillId="24" borderId="12" xfId="0" applyFont="1" applyFill="1" applyBorder="1" applyAlignment="1">
      <alignment horizontal="center" vertical="center" wrapText="1"/>
    </xf>
    <xf numFmtId="0" fontId="33" fillId="24" borderId="13" xfId="0" applyFont="1" applyFill="1" applyBorder="1" applyAlignment="1">
      <alignment horizontal="center" vertical="center" wrapText="1"/>
    </xf>
    <xf numFmtId="0" fontId="33" fillId="24" borderId="14" xfId="0" applyFont="1" applyFill="1" applyBorder="1" applyAlignment="1">
      <alignment horizontal="center" vertical="center" wrapText="1"/>
    </xf>
    <xf numFmtId="2" fontId="21" fillId="24" borderId="15" xfId="0" applyNumberFormat="1" applyFont="1" applyFill="1" applyBorder="1" applyAlignment="1">
      <alignment horizontal="center" vertical="center" wrapText="1"/>
    </xf>
    <xf numFmtId="2" fontId="21" fillId="24" borderId="18" xfId="0" applyNumberFormat="1" applyFont="1" applyFill="1" applyBorder="1" applyAlignment="1">
      <alignment horizontal="center" vertical="center" wrapText="1"/>
    </xf>
    <xf numFmtId="2" fontId="21" fillId="24" borderId="16" xfId="0" applyNumberFormat="1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2" fontId="21" fillId="24" borderId="17" xfId="0" applyNumberFormat="1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 wrapText="1"/>
    </xf>
    <xf numFmtId="0" fontId="21" fillId="0" borderId="16" xfId="0" applyFont="1" applyBorder="1" applyAlignment="1">
      <alignment horizontal="center" wrapText="1"/>
    </xf>
    <xf numFmtId="0" fontId="21" fillId="24" borderId="15" xfId="0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vertical="center" wrapText="1"/>
    </xf>
  </cellXfs>
  <cellStyles count="5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Normal 2" xfId="19"/>
    <cellStyle name="Normal_ICD10" xfId="20"/>
    <cellStyle name="Акцент1" xfId="21" builtinId="29" customBuiltin="1"/>
    <cellStyle name="Акцент2" xfId="22" builtinId="33" customBuiltin="1"/>
    <cellStyle name="Акцент3" xfId="23" builtinId="37" customBuiltin="1"/>
    <cellStyle name="Акцент4" xfId="24" builtinId="41" customBuiltin="1"/>
    <cellStyle name="Акцент5" xfId="25" builtinId="45" customBuiltin="1"/>
    <cellStyle name="Акцент6" xfId="26" builtinId="49" customBuiltin="1"/>
    <cellStyle name="Ввод " xfId="27" builtinId="20" customBuiltin="1"/>
    <cellStyle name="Вывод" xfId="28" builtinId="21" customBuiltin="1"/>
    <cellStyle name="Вычисление" xfId="29" builtinId="22" customBuiltin="1"/>
    <cellStyle name="Заголовок 1" xfId="30" builtinId="16" customBuiltin="1"/>
    <cellStyle name="Заголовок 2" xfId="31" builtinId="17" customBuiltin="1"/>
    <cellStyle name="Заголовок 3" xfId="32" builtinId="18" customBuiltin="1"/>
    <cellStyle name="Заголовок 4" xfId="33" builtinId="19" customBuiltin="1"/>
    <cellStyle name="Итог" xfId="34" builtinId="25" customBuiltin="1"/>
    <cellStyle name="Контрольная ячейка" xfId="35" builtinId="23" customBuiltin="1"/>
    <cellStyle name="Название" xfId="36" builtinId="15" customBuiltin="1"/>
    <cellStyle name="Нейтральный" xfId="37" builtinId="28" customBuiltin="1"/>
    <cellStyle name="Обычный" xfId="0" builtinId="0"/>
    <cellStyle name="Обычный 2" xfId="38"/>
    <cellStyle name="Обычный 3" xfId="39"/>
    <cellStyle name="Обычный 4" xfId="40"/>
    <cellStyle name="Обычный 5" xfId="41"/>
    <cellStyle name="Обычный 6" xfId="42"/>
    <cellStyle name="Обычный 7" xfId="43"/>
    <cellStyle name="Плохой" xfId="44" builtinId="27" customBuiltin="1"/>
    <cellStyle name="Пояснение" xfId="45" builtinId="53" customBuiltin="1"/>
    <cellStyle name="Примечание" xfId="46" builtinId="10" customBuiltin="1"/>
    <cellStyle name="Связанная ячейка" xfId="47" builtinId="24" customBuiltin="1"/>
    <cellStyle name="Стиль 1" xfId="48"/>
    <cellStyle name="Текст предупреждения" xfId="49" builtinId="11" customBuiltin="1"/>
    <cellStyle name="Финансовый 2" xfId="50"/>
    <cellStyle name="Хороший" xfId="5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T60"/>
  <sheetViews>
    <sheetView tabSelected="1" zoomScale="65" zoomScaleNormal="65" workbookViewId="0">
      <pane xSplit="3" ySplit="19" topLeftCell="D20" activePane="bottomRight" state="frozen"/>
      <selection activeCell="G21" sqref="G21:P43"/>
      <selection pane="topRight" activeCell="G21" sqref="G21:P43"/>
      <selection pane="bottomLeft" activeCell="G21" sqref="G21:P43"/>
      <selection pane="bottomRight" activeCell="C5" sqref="C5"/>
    </sheetView>
  </sheetViews>
  <sheetFormatPr defaultRowHeight="18.75"/>
  <cols>
    <col min="1" max="1" width="5" style="1" bestFit="1" customWidth="1"/>
    <col min="2" max="2" width="5" style="1" customWidth="1"/>
    <col min="3" max="3" width="51.140625" style="3" customWidth="1"/>
    <col min="4" max="4" width="15.7109375" style="3" customWidth="1"/>
    <col min="5" max="16" width="11.7109375" style="3" customWidth="1"/>
    <col min="17" max="18" width="9.140625" style="3"/>
    <col min="19" max="20" width="9.140625" style="5"/>
    <col min="21" max="16384" width="9.140625" style="3"/>
  </cols>
  <sheetData>
    <row r="1" spans="1:16" ht="15" customHeight="1">
      <c r="C1" s="2"/>
      <c r="L1" s="4" t="s">
        <v>0</v>
      </c>
    </row>
    <row r="2" spans="1:16" ht="15" customHeight="1">
      <c r="C2" s="6"/>
      <c r="L2" s="4" t="s">
        <v>1</v>
      </c>
    </row>
    <row r="3" spans="1:16" ht="15" customHeight="1">
      <c r="C3" s="7"/>
      <c r="L3" s="4" t="s">
        <v>2</v>
      </c>
    </row>
    <row r="4" spans="1:16" ht="15" customHeight="1">
      <c r="L4" s="4" t="s">
        <v>3</v>
      </c>
    </row>
    <row r="5" spans="1:16" ht="15" customHeight="1">
      <c r="L5" s="4" t="s">
        <v>4</v>
      </c>
    </row>
    <row r="6" spans="1:16" ht="24" customHeight="1">
      <c r="L6" s="46" t="s">
        <v>122</v>
      </c>
    </row>
    <row r="7" spans="1:16" ht="9.75" customHeight="1">
      <c r="L7" s="8"/>
      <c r="M7" s="8"/>
      <c r="N7" s="8"/>
      <c r="O7" s="8"/>
      <c r="P7" s="8"/>
    </row>
    <row r="8" spans="1:16" s="9" customFormat="1" ht="20.25">
      <c r="A8" s="79" t="s">
        <v>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</row>
    <row r="9" spans="1:16" s="9" customFormat="1" ht="39" customHeight="1">
      <c r="A9" s="80" t="s">
        <v>6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</row>
    <row r="10" spans="1:16" s="9" customFormat="1" ht="20.25">
      <c r="F10" s="10" t="s">
        <v>7</v>
      </c>
      <c r="G10" s="89" t="s">
        <v>124</v>
      </c>
      <c r="H10" s="89"/>
      <c r="I10" s="89"/>
      <c r="J10" s="89"/>
      <c r="M10" s="11"/>
    </row>
    <row r="11" spans="1:16" ht="6.75" customHeight="1">
      <c r="L11" s="8"/>
      <c r="M11" s="8"/>
      <c r="N11" s="8"/>
      <c r="O11" s="8"/>
      <c r="P11" s="8"/>
    </row>
    <row r="12" spans="1:16" s="12" customFormat="1">
      <c r="D12" s="81" t="s">
        <v>70</v>
      </c>
      <c r="E12" s="81"/>
      <c r="F12" s="81"/>
      <c r="G12" s="81"/>
      <c r="H12" s="81"/>
      <c r="I12" s="81"/>
      <c r="J12" s="81"/>
      <c r="K12" s="81"/>
      <c r="L12" s="81"/>
      <c r="M12" s="81"/>
      <c r="N12" s="81"/>
    </row>
    <row r="13" spans="1:16" s="13" customFormat="1" ht="15.75">
      <c r="D13" s="82" t="s">
        <v>8</v>
      </c>
      <c r="E13" s="82"/>
      <c r="F13" s="82"/>
      <c r="G13" s="82"/>
      <c r="H13" s="82"/>
      <c r="I13" s="82"/>
      <c r="J13" s="82"/>
      <c r="K13" s="82"/>
      <c r="L13" s="82"/>
      <c r="M13" s="82"/>
      <c r="N13" s="82"/>
    </row>
    <row r="14" spans="1:16" ht="4.5" customHeight="1">
      <c r="L14" s="8"/>
      <c r="M14" s="8"/>
      <c r="N14" s="8"/>
      <c r="O14" s="8"/>
      <c r="P14" s="8"/>
    </row>
    <row r="15" spans="1:16" s="14" customFormat="1" ht="18.75" customHeight="1">
      <c r="A15" s="83" t="s">
        <v>9</v>
      </c>
      <c r="B15" s="76" t="s">
        <v>48</v>
      </c>
      <c r="C15" s="83" t="s">
        <v>10</v>
      </c>
      <c r="D15" s="83" t="s">
        <v>11</v>
      </c>
      <c r="E15" s="64" t="s">
        <v>12</v>
      </c>
      <c r="F15" s="65"/>
      <c r="G15" s="86" t="s">
        <v>13</v>
      </c>
      <c r="H15" s="87"/>
      <c r="I15" s="87"/>
      <c r="J15" s="87"/>
      <c r="K15" s="87"/>
      <c r="L15" s="87"/>
      <c r="M15" s="87"/>
      <c r="N15" s="87"/>
      <c r="O15" s="87"/>
      <c r="P15" s="88"/>
    </row>
    <row r="16" spans="1:16" s="14" customFormat="1" ht="35.25" customHeight="1">
      <c r="A16" s="84"/>
      <c r="B16" s="77"/>
      <c r="C16" s="84"/>
      <c r="D16" s="84"/>
      <c r="E16" s="66"/>
      <c r="F16" s="67"/>
      <c r="G16" s="71" t="s">
        <v>14</v>
      </c>
      <c r="H16" s="72"/>
      <c r="I16" s="72"/>
      <c r="J16" s="72"/>
      <c r="K16" s="72"/>
      <c r="L16" s="73"/>
      <c r="M16" s="71" t="s">
        <v>15</v>
      </c>
      <c r="N16" s="73"/>
      <c r="O16" s="74" t="s">
        <v>16</v>
      </c>
      <c r="P16" s="75"/>
    </row>
    <row r="17" spans="1:20" s="14" customFormat="1" ht="31.5" customHeight="1">
      <c r="A17" s="84"/>
      <c r="B17" s="77"/>
      <c r="C17" s="84"/>
      <c r="D17" s="84"/>
      <c r="E17" s="68"/>
      <c r="F17" s="69"/>
      <c r="G17" s="74" t="s">
        <v>17</v>
      </c>
      <c r="H17" s="75"/>
      <c r="I17" s="74" t="s">
        <v>18</v>
      </c>
      <c r="J17" s="75"/>
      <c r="K17" s="74" t="s">
        <v>19</v>
      </c>
      <c r="L17" s="75"/>
      <c r="M17" s="15" t="s">
        <v>114</v>
      </c>
      <c r="N17" s="15" t="s">
        <v>115</v>
      </c>
      <c r="O17" s="15" t="s">
        <v>116</v>
      </c>
      <c r="P17" s="15" t="s">
        <v>117</v>
      </c>
    </row>
    <row r="18" spans="1:20" s="14" customFormat="1">
      <c r="A18" s="85"/>
      <c r="B18" s="78"/>
      <c r="C18" s="85"/>
      <c r="D18" s="85"/>
      <c r="E18" s="16" t="s">
        <v>20</v>
      </c>
      <c r="F18" s="16" t="s">
        <v>21</v>
      </c>
      <c r="G18" s="16" t="s">
        <v>20</v>
      </c>
      <c r="H18" s="16" t="s">
        <v>21</v>
      </c>
      <c r="I18" s="16" t="s">
        <v>20</v>
      </c>
      <c r="J18" s="16" t="s">
        <v>21</v>
      </c>
      <c r="K18" s="16" t="s">
        <v>20</v>
      </c>
      <c r="L18" s="16" t="s">
        <v>21</v>
      </c>
      <c r="M18" s="16" t="s">
        <v>20</v>
      </c>
      <c r="N18" s="16" t="s">
        <v>21</v>
      </c>
      <c r="O18" s="16" t="s">
        <v>20</v>
      </c>
      <c r="P18" s="16" t="s">
        <v>21</v>
      </c>
    </row>
    <row r="19" spans="1:20" s="18" customFormat="1" ht="12.7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7">
        <v>15</v>
      </c>
      <c r="P19" s="17">
        <v>16</v>
      </c>
    </row>
    <row r="20" spans="1:20" s="22" customFormat="1" ht="26.25" customHeight="1">
      <c r="A20" s="19" t="s">
        <v>22</v>
      </c>
      <c r="B20" s="37"/>
      <c r="C20" s="20" t="s">
        <v>23</v>
      </c>
      <c r="D20" s="21">
        <f t="shared" ref="D20:D43" si="0">E20+F20</f>
        <v>718458</v>
      </c>
      <c r="E20" s="21">
        <f>G20+I20+K20+M20+O20</f>
        <v>330412</v>
      </c>
      <c r="F20" s="21">
        <f t="shared" ref="F20:F43" si="1">H20+J20+L20+N20+P20</f>
        <v>388046</v>
      </c>
      <c r="G20" s="21">
        <f t="shared" ref="G20:P20" si="2">SUM(G21:G43)</f>
        <v>3110</v>
      </c>
      <c r="H20" s="21">
        <f t="shared" si="2"/>
        <v>2991</v>
      </c>
      <c r="I20" s="21">
        <f t="shared" si="2"/>
        <v>16238</v>
      </c>
      <c r="J20" s="21">
        <f t="shared" si="2"/>
        <v>15358</v>
      </c>
      <c r="K20" s="21">
        <f t="shared" si="2"/>
        <v>57438</v>
      </c>
      <c r="L20" s="21">
        <f t="shared" si="2"/>
        <v>54185</v>
      </c>
      <c r="M20" s="21">
        <f t="shared" si="2"/>
        <v>223342</v>
      </c>
      <c r="N20" s="21">
        <f t="shared" si="2"/>
        <v>244118</v>
      </c>
      <c r="O20" s="21">
        <f t="shared" si="2"/>
        <v>30284</v>
      </c>
      <c r="P20" s="21">
        <f t="shared" si="2"/>
        <v>71394</v>
      </c>
      <c r="S20" s="23"/>
      <c r="T20" s="23"/>
    </row>
    <row r="21" spans="1:20" s="28" customFormat="1" ht="17.100000000000001" customHeight="1">
      <c r="A21" s="24">
        <v>1</v>
      </c>
      <c r="B21" s="38" t="s">
        <v>49</v>
      </c>
      <c r="C21" s="25" t="s">
        <v>24</v>
      </c>
      <c r="D21" s="26">
        <f t="shared" si="0"/>
        <v>1125</v>
      </c>
      <c r="E21" s="27">
        <f t="shared" ref="E21:E43" si="3">G21+I21+K21+M21+O21</f>
        <v>299</v>
      </c>
      <c r="F21" s="27">
        <f t="shared" si="1"/>
        <v>826</v>
      </c>
      <c r="G21" s="27">
        <f>'Прил.12 согаз'!G21+'Прил.12 альфа'!G21</f>
        <v>0</v>
      </c>
      <c r="H21" s="27">
        <f>'Прил.12 согаз'!H21+'Прил.12 альфа'!H21</f>
        <v>0</v>
      </c>
      <c r="I21" s="27">
        <f>'Прил.12 согаз'!I21+'Прил.12 альфа'!I21</f>
        <v>0</v>
      </c>
      <c r="J21" s="27">
        <f>'Прил.12 согаз'!J21+'Прил.12 альфа'!J21</f>
        <v>0</v>
      </c>
      <c r="K21" s="27">
        <f>'Прил.12 согаз'!K21+'Прил.12 альфа'!K21</f>
        <v>0</v>
      </c>
      <c r="L21" s="27">
        <f>'Прил.12 согаз'!L21+'Прил.12 альфа'!L21</f>
        <v>0</v>
      </c>
      <c r="M21" s="27">
        <f>'Прил.12 согаз'!M21+'Прил.12 альфа'!M21</f>
        <v>258</v>
      </c>
      <c r="N21" s="27">
        <f>'Прил.12 согаз'!N21+'Прил.12 альфа'!N21</f>
        <v>782</v>
      </c>
      <c r="O21" s="27">
        <f>'Прил.12 согаз'!O21+'Прил.12 альфа'!O21</f>
        <v>41</v>
      </c>
      <c r="P21" s="27">
        <f>'Прил.12 согаз'!P21+'Прил.12 альфа'!P21</f>
        <v>44</v>
      </c>
      <c r="S21" s="29"/>
      <c r="T21" s="29"/>
    </row>
    <row r="22" spans="1:20" s="28" customFormat="1" ht="17.100000000000001" customHeight="1">
      <c r="A22" s="24">
        <v>2</v>
      </c>
      <c r="B22" s="38" t="s">
        <v>50</v>
      </c>
      <c r="C22" s="25" t="s">
        <v>25</v>
      </c>
      <c r="D22" s="26">
        <f t="shared" si="0"/>
        <v>79094</v>
      </c>
      <c r="E22" s="27">
        <f t="shared" si="3"/>
        <v>37021</v>
      </c>
      <c r="F22" s="27">
        <f t="shared" si="1"/>
        <v>42073</v>
      </c>
      <c r="G22" s="27">
        <f>'Прил.12 согаз'!G22+'Прил.12 альфа'!G22</f>
        <v>321</v>
      </c>
      <c r="H22" s="27">
        <f>'Прил.12 согаз'!H22+'Прил.12 альфа'!H22</f>
        <v>304</v>
      </c>
      <c r="I22" s="27">
        <f>'Прил.12 согаз'!I22+'Прил.12 альфа'!I22</f>
        <v>1726</v>
      </c>
      <c r="J22" s="27">
        <f>'Прил.12 согаз'!J22+'Прил.12 альфа'!J22</f>
        <v>1634</v>
      </c>
      <c r="K22" s="27">
        <f>'Прил.12 согаз'!K22+'Прил.12 альфа'!K22</f>
        <v>6414</v>
      </c>
      <c r="L22" s="27">
        <f>'Прил.12 согаз'!L22+'Прил.12 альфа'!L22</f>
        <v>6013</v>
      </c>
      <c r="M22" s="27">
        <f>'Прил.12 согаз'!M22+'Прил.12 альфа'!M22</f>
        <v>25057</v>
      </c>
      <c r="N22" s="27">
        <f>'Прил.12 согаз'!N22+'Прил.12 альфа'!N22</f>
        <v>25488</v>
      </c>
      <c r="O22" s="27">
        <f>'Прил.12 согаз'!O22+'Прил.12 альфа'!O22</f>
        <v>3503</v>
      </c>
      <c r="P22" s="27">
        <f>'Прил.12 согаз'!P22+'Прил.12 альфа'!P22</f>
        <v>8634</v>
      </c>
      <c r="S22" s="29"/>
      <c r="T22" s="29"/>
    </row>
    <row r="23" spans="1:20" s="28" customFormat="1" ht="17.100000000000001" customHeight="1">
      <c r="A23" s="24">
        <v>3</v>
      </c>
      <c r="B23" s="38" t="s">
        <v>51</v>
      </c>
      <c r="C23" s="25" t="s">
        <v>26</v>
      </c>
      <c r="D23" s="26">
        <f t="shared" si="0"/>
        <v>43372</v>
      </c>
      <c r="E23" s="27">
        <f t="shared" si="3"/>
        <v>19231</v>
      </c>
      <c r="F23" s="27">
        <f t="shared" si="1"/>
        <v>24141</v>
      </c>
      <c r="G23" s="27">
        <f>'Прил.12 согаз'!G23+'Прил.12 альфа'!G23</f>
        <v>163</v>
      </c>
      <c r="H23" s="27">
        <f>'Прил.12 согаз'!H23+'Прил.12 альфа'!H23</f>
        <v>180</v>
      </c>
      <c r="I23" s="27">
        <f>'Прил.12 согаз'!I23+'Прил.12 альфа'!I23</f>
        <v>951</v>
      </c>
      <c r="J23" s="27">
        <f>'Прил.12 согаз'!J23+'Прил.12 альфа'!J23</f>
        <v>920</v>
      </c>
      <c r="K23" s="27">
        <f>'Прил.12 согаз'!K23+'Прил.12 альфа'!K23</f>
        <v>3764</v>
      </c>
      <c r="L23" s="27">
        <f>'Прил.12 согаз'!L23+'Прил.12 альфа'!L23</f>
        <v>3511</v>
      </c>
      <c r="M23" s="27">
        <f>'Прил.12 согаз'!M23+'Прил.12 альфа'!M23</f>
        <v>12029</v>
      </c>
      <c r="N23" s="27">
        <f>'Прил.12 согаз'!N23+'Прил.12 альфа'!N23</f>
        <v>13909</v>
      </c>
      <c r="O23" s="27">
        <f>'Прил.12 согаз'!O23+'Прил.12 альфа'!O23</f>
        <v>2324</v>
      </c>
      <c r="P23" s="27">
        <f>'Прил.12 согаз'!P23+'Прил.12 альфа'!P23</f>
        <v>5621</v>
      </c>
      <c r="S23" s="29"/>
      <c r="T23" s="29"/>
    </row>
    <row r="24" spans="1:20" s="28" customFormat="1" ht="17.100000000000001" customHeight="1">
      <c r="A24" s="24">
        <v>4</v>
      </c>
      <c r="B24" s="38" t="s">
        <v>52</v>
      </c>
      <c r="C24" s="25" t="s">
        <v>27</v>
      </c>
      <c r="D24" s="26">
        <f t="shared" si="0"/>
        <v>43080</v>
      </c>
      <c r="E24" s="27">
        <f t="shared" si="3"/>
        <v>20059</v>
      </c>
      <c r="F24" s="27">
        <f t="shared" si="1"/>
        <v>23021</v>
      </c>
      <c r="G24" s="27">
        <f>'Прил.12 согаз'!G24+'Прил.12 альфа'!G24</f>
        <v>220</v>
      </c>
      <c r="H24" s="27">
        <f>'Прил.12 согаз'!H24+'Прил.12 альфа'!H24</f>
        <v>182</v>
      </c>
      <c r="I24" s="27">
        <f>'Прил.12 согаз'!I24+'Прил.12 альфа'!I24</f>
        <v>912</v>
      </c>
      <c r="J24" s="27">
        <f>'Прил.12 согаз'!J24+'Прил.12 альфа'!J24</f>
        <v>886</v>
      </c>
      <c r="K24" s="27">
        <f>'Прил.12 согаз'!K24+'Прил.12 альфа'!K24</f>
        <v>3427</v>
      </c>
      <c r="L24" s="27">
        <f>'Прил.12 согаз'!L24+'Прил.12 альфа'!L24</f>
        <v>3286</v>
      </c>
      <c r="M24" s="27">
        <f>'Прил.12 согаз'!M24+'Прил.12 альфа'!M24</f>
        <v>13739</v>
      </c>
      <c r="N24" s="27">
        <f>'Прил.12 согаз'!N24+'Прил.12 альфа'!N24</f>
        <v>14501</v>
      </c>
      <c r="O24" s="27">
        <f>'Прил.12 согаз'!O24+'Прил.12 альфа'!O24</f>
        <v>1761</v>
      </c>
      <c r="P24" s="27">
        <f>'Прил.12 согаз'!P24+'Прил.12 альфа'!P24</f>
        <v>4166</v>
      </c>
      <c r="S24" s="29"/>
      <c r="T24" s="29"/>
    </row>
    <row r="25" spans="1:20" s="28" customFormat="1" ht="17.100000000000001" customHeight="1">
      <c r="A25" s="24">
        <v>5</v>
      </c>
      <c r="B25" s="38" t="s">
        <v>53</v>
      </c>
      <c r="C25" s="25" t="s">
        <v>28</v>
      </c>
      <c r="D25" s="26">
        <f t="shared" si="0"/>
        <v>9709</v>
      </c>
      <c r="E25" s="27">
        <f t="shared" si="3"/>
        <v>4624</v>
      </c>
      <c r="F25" s="27">
        <f t="shared" si="1"/>
        <v>5085</v>
      </c>
      <c r="G25" s="27">
        <f>'Прил.12 согаз'!G25+'Прил.12 альфа'!G25</f>
        <v>26</v>
      </c>
      <c r="H25" s="27">
        <f>'Прил.12 согаз'!H25+'Прил.12 альфа'!H25</f>
        <v>30</v>
      </c>
      <c r="I25" s="27">
        <f>'Прил.12 согаз'!I25+'Прил.12 альфа'!I25</f>
        <v>184</v>
      </c>
      <c r="J25" s="27">
        <f>'Прил.12 согаз'!J25+'Прил.12 альфа'!J25</f>
        <v>183</v>
      </c>
      <c r="K25" s="27">
        <f>'Прил.12 согаз'!K25+'Прил.12 альфа'!K25</f>
        <v>760</v>
      </c>
      <c r="L25" s="27">
        <f>'Прил.12 согаз'!L25+'Прил.12 альфа'!L25</f>
        <v>721</v>
      </c>
      <c r="M25" s="27">
        <f>'Прил.12 согаз'!M25+'Прил.12 альфа'!M25</f>
        <v>3157</v>
      </c>
      <c r="N25" s="27">
        <f>'Прил.12 согаз'!N25+'Прил.12 альфа'!N25</f>
        <v>2988</v>
      </c>
      <c r="O25" s="27">
        <f>'Прил.12 согаз'!O25+'Прил.12 альфа'!O25</f>
        <v>497</v>
      </c>
      <c r="P25" s="27">
        <f>'Прил.12 согаз'!P25+'Прил.12 альфа'!P25</f>
        <v>1163</v>
      </c>
      <c r="S25" s="29"/>
      <c r="T25" s="29"/>
    </row>
    <row r="26" spans="1:20" s="28" customFormat="1" ht="17.100000000000001" customHeight="1">
      <c r="A26" s="24">
        <v>6</v>
      </c>
      <c r="B26" s="38" t="s">
        <v>54</v>
      </c>
      <c r="C26" s="25" t="s">
        <v>29</v>
      </c>
      <c r="D26" s="26">
        <f t="shared" si="0"/>
        <v>62473</v>
      </c>
      <c r="E26" s="27">
        <f t="shared" si="3"/>
        <v>28747</v>
      </c>
      <c r="F26" s="27">
        <f t="shared" si="1"/>
        <v>33726</v>
      </c>
      <c r="G26" s="27">
        <f>'Прил.12 согаз'!G26+'Прил.12 альфа'!G26</f>
        <v>252</v>
      </c>
      <c r="H26" s="27">
        <f>'Прил.12 согаз'!H26+'Прил.12 альфа'!H26</f>
        <v>220</v>
      </c>
      <c r="I26" s="27">
        <f>'Прил.12 согаз'!I26+'Прил.12 альфа'!I26</f>
        <v>1288</v>
      </c>
      <c r="J26" s="27">
        <f>'Прил.12 согаз'!J26+'Прил.12 альфа'!J26</f>
        <v>1171</v>
      </c>
      <c r="K26" s="27">
        <f>'Прил.12 согаз'!K26+'Прил.12 альфа'!K26</f>
        <v>4902</v>
      </c>
      <c r="L26" s="27">
        <f>'Прил.12 согаз'!L26+'Прил.12 альфа'!L26</f>
        <v>4590</v>
      </c>
      <c r="M26" s="27">
        <f>'Прил.12 согаз'!M26+'Прил.12 альфа'!M26</f>
        <v>19467</v>
      </c>
      <c r="N26" s="27">
        <f>'Прил.12 согаз'!N26+'Прил.12 альфа'!N26</f>
        <v>20742</v>
      </c>
      <c r="O26" s="27">
        <f>'Прил.12 согаз'!O26+'Прил.12 альфа'!O26</f>
        <v>2838</v>
      </c>
      <c r="P26" s="27">
        <f>'Прил.12 согаз'!P26+'Прил.12 альфа'!P26</f>
        <v>7003</v>
      </c>
      <c r="S26" s="29"/>
      <c r="T26" s="29"/>
    </row>
    <row r="27" spans="1:20" s="28" customFormat="1" ht="17.100000000000001" customHeight="1">
      <c r="A27" s="24">
        <v>7</v>
      </c>
      <c r="B27" s="38" t="s">
        <v>55</v>
      </c>
      <c r="C27" s="25" t="s">
        <v>30</v>
      </c>
      <c r="D27" s="26">
        <f t="shared" si="0"/>
        <v>26237</v>
      </c>
      <c r="E27" s="27">
        <f t="shared" si="3"/>
        <v>11859</v>
      </c>
      <c r="F27" s="27">
        <f t="shared" si="1"/>
        <v>14378</v>
      </c>
      <c r="G27" s="27">
        <f>'Прил.12 согаз'!G27+'Прил.12 альфа'!G27</f>
        <v>104</v>
      </c>
      <c r="H27" s="27">
        <f>'Прил.12 согаз'!H27+'Прил.12 альфа'!H27</f>
        <v>106</v>
      </c>
      <c r="I27" s="27">
        <f>'Прил.12 согаз'!I27+'Прил.12 альфа'!I27</f>
        <v>579</v>
      </c>
      <c r="J27" s="27">
        <f>'Прил.12 согаз'!J27+'Прил.12 альфа'!J27</f>
        <v>511</v>
      </c>
      <c r="K27" s="27">
        <f>'Прил.12 согаз'!K27+'Прил.12 альфа'!K27</f>
        <v>2240</v>
      </c>
      <c r="L27" s="27">
        <f>'Прил.12 согаз'!L27+'Прил.12 альфа'!L27</f>
        <v>2153</v>
      </c>
      <c r="M27" s="27">
        <f>'Прил.12 согаз'!M27+'Прил.12 альфа'!M27</f>
        <v>7904</v>
      </c>
      <c r="N27" s="27">
        <f>'Прил.12 согаз'!N27+'Прил.12 альфа'!N27</f>
        <v>8995</v>
      </c>
      <c r="O27" s="27">
        <f>'Прил.12 согаз'!O27+'Прил.12 альфа'!O27</f>
        <v>1032</v>
      </c>
      <c r="P27" s="27">
        <f>'Прил.12 согаз'!P27+'Прил.12 альфа'!P27</f>
        <v>2613</v>
      </c>
      <c r="S27" s="29"/>
      <c r="T27" s="29"/>
    </row>
    <row r="28" spans="1:20" s="28" customFormat="1" ht="17.100000000000001" customHeight="1">
      <c r="A28" s="24">
        <v>8</v>
      </c>
      <c r="B28" s="38" t="s">
        <v>56</v>
      </c>
      <c r="C28" s="25" t="s">
        <v>31</v>
      </c>
      <c r="D28" s="26">
        <f t="shared" si="0"/>
        <v>31168</v>
      </c>
      <c r="E28" s="27">
        <f t="shared" si="3"/>
        <v>14291</v>
      </c>
      <c r="F28" s="27">
        <f t="shared" si="1"/>
        <v>16877</v>
      </c>
      <c r="G28" s="27">
        <f>'Прил.12 согаз'!G28+'Прил.12 альфа'!G28</f>
        <v>162</v>
      </c>
      <c r="H28" s="27">
        <f>'Прил.12 согаз'!H28+'Прил.12 альфа'!H28</f>
        <v>159</v>
      </c>
      <c r="I28" s="27">
        <f>'Прил.12 согаз'!I28+'Прил.12 альфа'!I28</f>
        <v>871</v>
      </c>
      <c r="J28" s="27">
        <f>'Прил.12 согаз'!J28+'Прил.12 альфа'!J28</f>
        <v>876</v>
      </c>
      <c r="K28" s="27">
        <f>'Прил.12 согаз'!K28+'Прил.12 альфа'!K28</f>
        <v>2838</v>
      </c>
      <c r="L28" s="27">
        <f>'Прил.12 согаз'!L28+'Прил.12 альфа'!L28</f>
        <v>2714</v>
      </c>
      <c r="M28" s="27">
        <f>'Прил.12 согаз'!M28+'Прил.12 альфа'!M28</f>
        <v>9519</v>
      </c>
      <c r="N28" s="27">
        <f>'Прил.12 согаз'!N28+'Прил.12 альфа'!N28</f>
        <v>10700</v>
      </c>
      <c r="O28" s="27">
        <f>'Прил.12 согаз'!O28+'Прил.12 альфа'!O28</f>
        <v>901</v>
      </c>
      <c r="P28" s="27">
        <f>'Прил.12 согаз'!P28+'Прил.12 альфа'!P28</f>
        <v>2428</v>
      </c>
      <c r="S28" s="29"/>
      <c r="T28" s="29"/>
    </row>
    <row r="29" spans="1:20" s="28" customFormat="1" ht="17.100000000000001" customHeight="1">
      <c r="A29" s="24">
        <v>9</v>
      </c>
      <c r="B29" s="38" t="s">
        <v>57</v>
      </c>
      <c r="C29" s="25" t="s">
        <v>32</v>
      </c>
      <c r="D29" s="26">
        <f t="shared" si="0"/>
        <v>47123</v>
      </c>
      <c r="E29" s="27">
        <f t="shared" si="3"/>
        <v>20225</v>
      </c>
      <c r="F29" s="27">
        <f t="shared" si="1"/>
        <v>26898</v>
      </c>
      <c r="G29" s="27">
        <f>'Прил.12 согаз'!G29+'Прил.12 альфа'!G29</f>
        <v>301</v>
      </c>
      <c r="H29" s="27">
        <f>'Прил.12 согаз'!H29+'Прил.12 альфа'!H29</f>
        <v>315</v>
      </c>
      <c r="I29" s="27">
        <f>'Прил.12 согаз'!I29+'Прил.12 альфа'!I29</f>
        <v>1463</v>
      </c>
      <c r="J29" s="27">
        <f>'Прил.12 согаз'!J29+'Прил.12 альфа'!J29</f>
        <v>1476</v>
      </c>
      <c r="K29" s="27">
        <f>'Прил.12 согаз'!K29+'Прил.12 альфа'!K29</f>
        <v>4764</v>
      </c>
      <c r="L29" s="27">
        <f>'Прил.12 согаз'!L29+'Прил.12 альфа'!L29</f>
        <v>4718</v>
      </c>
      <c r="M29" s="27">
        <f>'Прил.12 согаз'!M29+'Прил.12 альфа'!M29</f>
        <v>12401</v>
      </c>
      <c r="N29" s="27">
        <f>'Прил.12 согаз'!N29+'Прил.12 альфа'!N29</f>
        <v>17517</v>
      </c>
      <c r="O29" s="27">
        <f>'Прил.12 согаз'!O29+'Прил.12 альфа'!O29</f>
        <v>1296</v>
      </c>
      <c r="P29" s="27">
        <f>'Прил.12 согаз'!P29+'Прил.12 альфа'!P29</f>
        <v>2872</v>
      </c>
      <c r="S29" s="29"/>
      <c r="T29" s="29"/>
    </row>
    <row r="30" spans="1:20" s="28" customFormat="1" ht="17.100000000000001" customHeight="1">
      <c r="A30" s="24">
        <v>10</v>
      </c>
      <c r="B30" s="38" t="s">
        <v>58</v>
      </c>
      <c r="C30" s="25" t="s">
        <v>33</v>
      </c>
      <c r="D30" s="26">
        <f t="shared" si="0"/>
        <v>118110</v>
      </c>
      <c r="E30" s="27">
        <f t="shared" si="3"/>
        <v>52475</v>
      </c>
      <c r="F30" s="27">
        <f t="shared" si="1"/>
        <v>65635</v>
      </c>
      <c r="G30" s="27">
        <f>'Прил.12 согаз'!G30+'Прил.12 альфа'!G30</f>
        <v>0</v>
      </c>
      <c r="H30" s="27">
        <f>'Прил.12 согаз'!H30+'Прил.12 альфа'!H30</f>
        <v>0</v>
      </c>
      <c r="I30" s="27">
        <f>'Прил.12 согаз'!I30+'Прил.12 альфа'!I30</f>
        <v>0</v>
      </c>
      <c r="J30" s="27">
        <f>'Прил.12 согаз'!J30+'Прил.12 альфа'!J30</f>
        <v>0</v>
      </c>
      <c r="K30" s="27">
        <f>'Прил.12 согаз'!K30+'Прил.12 альфа'!K30</f>
        <v>0</v>
      </c>
      <c r="L30" s="27">
        <f>'Прил.12 согаз'!L30+'Прил.12 альфа'!L30</f>
        <v>0</v>
      </c>
      <c r="M30" s="27">
        <f>'Прил.12 согаз'!M30+'Прил.12 альфа'!M30</f>
        <v>46059</v>
      </c>
      <c r="N30" s="27">
        <f>'Прил.12 согаз'!N30+'Прил.12 альфа'!N30</f>
        <v>50345</v>
      </c>
      <c r="O30" s="27">
        <f>'Прил.12 согаз'!O30+'Прил.12 альфа'!O30</f>
        <v>6416</v>
      </c>
      <c r="P30" s="27">
        <f>'Прил.12 согаз'!P30+'Прил.12 альфа'!P30</f>
        <v>15290</v>
      </c>
      <c r="S30" s="29"/>
      <c r="T30" s="29"/>
    </row>
    <row r="31" spans="1:20" s="28" customFormat="1" ht="17.100000000000001" customHeight="1">
      <c r="A31" s="24">
        <v>11</v>
      </c>
      <c r="B31" s="38" t="s">
        <v>112</v>
      </c>
      <c r="C31" s="25" t="s">
        <v>111</v>
      </c>
      <c r="D31" s="26">
        <f t="shared" si="0"/>
        <v>92912</v>
      </c>
      <c r="E31" s="27">
        <f t="shared" si="3"/>
        <v>40624</v>
      </c>
      <c r="F31" s="27">
        <f t="shared" si="1"/>
        <v>52288</v>
      </c>
      <c r="G31" s="27">
        <f>'Прил.12 согаз'!G31+'Прил.12 альфа'!G31</f>
        <v>0</v>
      </c>
      <c r="H31" s="27">
        <f>'Прил.12 согаз'!H31+'Прил.12 альфа'!H31</f>
        <v>0</v>
      </c>
      <c r="I31" s="27">
        <f>'Прил.12 согаз'!I31+'Прил.12 альфа'!I31</f>
        <v>0</v>
      </c>
      <c r="J31" s="27">
        <f>'Прил.12 согаз'!J31+'Прил.12 альфа'!J31</f>
        <v>0</v>
      </c>
      <c r="K31" s="27">
        <f>'Прил.12 согаз'!K31+'Прил.12 альфа'!K31</f>
        <v>0</v>
      </c>
      <c r="L31" s="27">
        <f>'Прил.12 согаз'!L31+'Прил.12 альфа'!L31</f>
        <v>0</v>
      </c>
      <c r="M31" s="27">
        <f>'Прил.12 согаз'!M31+'Прил.12 альфа'!M31</f>
        <v>35418</v>
      </c>
      <c r="N31" s="27">
        <f>'Прил.12 согаз'!N31+'Прил.12 альфа'!N31</f>
        <v>39019</v>
      </c>
      <c r="O31" s="27">
        <f>'Прил.12 согаз'!O31+'Прил.12 альфа'!O31</f>
        <v>5206</v>
      </c>
      <c r="P31" s="27">
        <f>'Прил.12 согаз'!P31+'Прил.12 альфа'!P31</f>
        <v>13269</v>
      </c>
      <c r="S31" s="29"/>
      <c r="T31" s="29"/>
    </row>
    <row r="32" spans="1:20" s="28" customFormat="1" ht="17.100000000000001" customHeight="1">
      <c r="A32" s="24">
        <v>12</v>
      </c>
      <c r="B32" s="38" t="s">
        <v>59</v>
      </c>
      <c r="C32" s="25" t="s">
        <v>34</v>
      </c>
      <c r="D32" s="26">
        <f t="shared" si="0"/>
        <v>23551</v>
      </c>
      <c r="E32" s="27">
        <f t="shared" si="3"/>
        <v>12078</v>
      </c>
      <c r="F32" s="27">
        <f t="shared" si="1"/>
        <v>11473</v>
      </c>
      <c r="G32" s="27">
        <f>'Прил.12 согаз'!G32+'Прил.12 альфа'!G32</f>
        <v>536</v>
      </c>
      <c r="H32" s="27">
        <f>'Прил.12 согаз'!H32+'Прил.12 альфа'!H32</f>
        <v>486</v>
      </c>
      <c r="I32" s="27">
        <f>'Прил.12 согаз'!I32+'Прил.12 альфа'!I32</f>
        <v>2695</v>
      </c>
      <c r="J32" s="27">
        <f>'Прил.12 согаз'!J32+'Прил.12 альфа'!J32</f>
        <v>2510</v>
      </c>
      <c r="K32" s="27">
        <f>'Прил.12 согаз'!K32+'Прил.12 альфа'!K32</f>
        <v>8847</v>
      </c>
      <c r="L32" s="27">
        <f>'Прил.12 согаз'!L32+'Прил.12 альфа'!L32</f>
        <v>8477</v>
      </c>
      <c r="M32" s="27">
        <f>'Прил.12 согаз'!M32+'Прил.12 альфа'!M32</f>
        <v>0</v>
      </c>
      <c r="N32" s="27">
        <f>'Прил.12 согаз'!N32+'Прил.12 альфа'!N32</f>
        <v>0</v>
      </c>
      <c r="O32" s="27">
        <f>'Прил.12 согаз'!O32+'Прил.12 альфа'!O32</f>
        <v>0</v>
      </c>
      <c r="P32" s="27">
        <f>'Прил.12 согаз'!P32+'Прил.12 альфа'!P32</f>
        <v>0</v>
      </c>
      <c r="S32" s="29"/>
      <c r="T32" s="29"/>
    </row>
    <row r="33" spans="1:20" s="28" customFormat="1" ht="17.100000000000001" customHeight="1">
      <c r="A33" s="24">
        <v>13</v>
      </c>
      <c r="B33" s="38" t="s">
        <v>60</v>
      </c>
      <c r="C33" s="25" t="s">
        <v>35</v>
      </c>
      <c r="D33" s="26">
        <f t="shared" si="0"/>
        <v>17207</v>
      </c>
      <c r="E33" s="27">
        <f t="shared" si="3"/>
        <v>8968</v>
      </c>
      <c r="F33" s="27">
        <f t="shared" si="1"/>
        <v>8239</v>
      </c>
      <c r="G33" s="27">
        <f>'Прил.12 согаз'!G33+'Прил.12 альфа'!G33</f>
        <v>323</v>
      </c>
      <c r="H33" s="27">
        <f>'Прил.12 согаз'!H33+'Прил.12 альфа'!H33</f>
        <v>353</v>
      </c>
      <c r="I33" s="27">
        <f>'Прил.12 согаз'!I33+'Прил.12 альфа'!I33</f>
        <v>1805</v>
      </c>
      <c r="J33" s="27">
        <f>'Прил.12 согаз'!J33+'Прил.12 альфа'!J33</f>
        <v>1765</v>
      </c>
      <c r="K33" s="27">
        <f>'Прил.12 согаз'!K33+'Прил.12 альфа'!K33</f>
        <v>6840</v>
      </c>
      <c r="L33" s="27">
        <f>'Прил.12 согаз'!L33+'Прил.12 альфа'!L33</f>
        <v>6121</v>
      </c>
      <c r="M33" s="27">
        <f>'Прил.12 согаз'!M33+'Прил.12 альфа'!M33</f>
        <v>0</v>
      </c>
      <c r="N33" s="27">
        <f>'Прил.12 согаз'!N33+'Прил.12 альфа'!N33</f>
        <v>0</v>
      </c>
      <c r="O33" s="27">
        <f>'Прил.12 согаз'!O33+'Прил.12 альфа'!O33</f>
        <v>0</v>
      </c>
      <c r="P33" s="27">
        <f>'Прил.12 согаз'!P33+'Прил.12 альфа'!P33</f>
        <v>0</v>
      </c>
      <c r="S33" s="29"/>
      <c r="T33" s="29"/>
    </row>
    <row r="34" spans="1:20" s="28" customFormat="1" ht="17.100000000000001" customHeight="1">
      <c r="A34" s="24">
        <v>14</v>
      </c>
      <c r="B34" s="38" t="s">
        <v>61</v>
      </c>
      <c r="C34" s="25" t="s">
        <v>36</v>
      </c>
      <c r="D34" s="26">
        <f t="shared" si="0"/>
        <v>16113</v>
      </c>
      <c r="E34" s="27">
        <f t="shared" si="3"/>
        <v>8339</v>
      </c>
      <c r="F34" s="27">
        <f t="shared" si="1"/>
        <v>7774</v>
      </c>
      <c r="G34" s="27">
        <f>'Прил.12 согаз'!G34+'Прил.12 альфа'!G34</f>
        <v>358</v>
      </c>
      <c r="H34" s="27">
        <f>'Прил.12 согаз'!H34+'Прил.12 альфа'!H34</f>
        <v>340</v>
      </c>
      <c r="I34" s="27">
        <f>'Прил.12 согаз'!I34+'Прил.12 альфа'!I34</f>
        <v>1792</v>
      </c>
      <c r="J34" s="27">
        <f>'Прил.12 согаз'!J34+'Прил.12 альфа'!J34</f>
        <v>1701</v>
      </c>
      <c r="K34" s="27">
        <f>'Прил.12 согаз'!K34+'Прил.12 альфа'!K34</f>
        <v>6189</v>
      </c>
      <c r="L34" s="27">
        <f>'Прил.12 согаз'!L34+'Прил.12 альфа'!L34</f>
        <v>5733</v>
      </c>
      <c r="M34" s="27">
        <f>'Прил.12 согаз'!M34+'Прил.12 альфа'!M34</f>
        <v>0</v>
      </c>
      <c r="N34" s="27">
        <f>'Прил.12 согаз'!N34+'Прил.12 альфа'!N34</f>
        <v>0</v>
      </c>
      <c r="O34" s="27">
        <f>'Прил.12 согаз'!O34+'Прил.12 альфа'!O34</f>
        <v>0</v>
      </c>
      <c r="P34" s="27">
        <f>'Прил.12 согаз'!P34+'Прил.12 альфа'!P34</f>
        <v>0</v>
      </c>
      <c r="S34" s="29"/>
      <c r="T34" s="29"/>
    </row>
    <row r="35" spans="1:20" s="28" customFormat="1" ht="17.100000000000001" customHeight="1">
      <c r="A35" s="24">
        <v>15</v>
      </c>
      <c r="B35" s="38" t="s">
        <v>62</v>
      </c>
      <c r="C35" s="25" t="s">
        <v>37</v>
      </c>
      <c r="D35" s="26">
        <f t="shared" si="0"/>
        <v>11723</v>
      </c>
      <c r="E35" s="27">
        <f t="shared" si="3"/>
        <v>5768</v>
      </c>
      <c r="F35" s="27">
        <f t="shared" si="1"/>
        <v>5955</v>
      </c>
      <c r="G35" s="27">
        <f>'Прил.12 согаз'!G35+'Прил.12 альфа'!G35</f>
        <v>13</v>
      </c>
      <c r="H35" s="27">
        <f>'Прил.12 согаз'!H35+'Прил.12 альфа'!H35</f>
        <v>8</v>
      </c>
      <c r="I35" s="27">
        <f>'Прил.12 согаз'!I35+'Прил.12 альфа'!I35</f>
        <v>36</v>
      </c>
      <c r="J35" s="27">
        <f>'Прил.12 согаз'!J35+'Прил.12 альфа'!J35</f>
        <v>24</v>
      </c>
      <c r="K35" s="27">
        <f>'Прил.12 согаз'!K35+'Прил.12 альфа'!K35</f>
        <v>111</v>
      </c>
      <c r="L35" s="27">
        <f>'Прил.12 согаз'!L35+'Прил.12 альфа'!L35</f>
        <v>106</v>
      </c>
      <c r="M35" s="27">
        <f>'Прил.12 согаз'!M35+'Прил.12 альфа'!M35</f>
        <v>4670</v>
      </c>
      <c r="N35" s="27">
        <f>'Прил.12 согаз'!N35+'Прил.12 альфа'!N35</f>
        <v>4691</v>
      </c>
      <c r="O35" s="27">
        <f>'Прил.12 согаз'!O35+'Прил.12 альфа'!O35</f>
        <v>938</v>
      </c>
      <c r="P35" s="27">
        <f>'Прил.12 согаз'!P35+'Прил.12 альфа'!P35</f>
        <v>1126</v>
      </c>
      <c r="S35" s="29"/>
      <c r="T35" s="29"/>
    </row>
    <row r="36" spans="1:20" s="28" customFormat="1" ht="17.100000000000001" customHeight="1">
      <c r="A36" s="24">
        <v>16</v>
      </c>
      <c r="B36" s="38" t="s">
        <v>63</v>
      </c>
      <c r="C36" s="25" t="s">
        <v>38</v>
      </c>
      <c r="D36" s="26">
        <f t="shared" si="0"/>
        <v>16914</v>
      </c>
      <c r="E36" s="27">
        <f t="shared" si="3"/>
        <v>7971</v>
      </c>
      <c r="F36" s="27">
        <f t="shared" si="1"/>
        <v>8943</v>
      </c>
      <c r="G36" s="27">
        <f>'Прил.12 согаз'!G36+'Прил.12 альфа'!G36</f>
        <v>64</v>
      </c>
      <c r="H36" s="27">
        <f>'Прил.12 согаз'!H36+'Прил.12 альфа'!H36</f>
        <v>53</v>
      </c>
      <c r="I36" s="27">
        <f>'Прил.12 согаз'!I36+'Прил.12 альфа'!I36</f>
        <v>362</v>
      </c>
      <c r="J36" s="27">
        <f>'Прил.12 согаз'!J36+'Прил.12 альфа'!J36</f>
        <v>311</v>
      </c>
      <c r="K36" s="27">
        <f>'Прил.12 согаз'!K36+'Прил.12 альфа'!K36</f>
        <v>1390</v>
      </c>
      <c r="L36" s="27">
        <f>'Прил.12 согаз'!L36+'Прил.12 альфа'!L36</f>
        <v>1278</v>
      </c>
      <c r="M36" s="27">
        <f>'Прил.12 согаз'!M36+'Прил.12 альфа'!M36</f>
        <v>5366</v>
      </c>
      <c r="N36" s="27">
        <f>'Прил.12 согаз'!N36+'Прил.12 альфа'!N36</f>
        <v>5547</v>
      </c>
      <c r="O36" s="27">
        <f>'Прил.12 согаз'!O36+'Прил.12 альфа'!O36</f>
        <v>789</v>
      </c>
      <c r="P36" s="27">
        <f>'Прил.12 согаз'!P36+'Прил.12 альфа'!P36</f>
        <v>1754</v>
      </c>
      <c r="S36" s="29"/>
      <c r="T36" s="29"/>
    </row>
    <row r="37" spans="1:20" s="28" customFormat="1" ht="17.100000000000001" customHeight="1">
      <c r="A37" s="24">
        <v>17</v>
      </c>
      <c r="B37" s="38" t="s">
        <v>64</v>
      </c>
      <c r="C37" s="25" t="s">
        <v>39</v>
      </c>
      <c r="D37" s="26">
        <f t="shared" si="0"/>
        <v>42440</v>
      </c>
      <c r="E37" s="27">
        <f t="shared" si="3"/>
        <v>18898</v>
      </c>
      <c r="F37" s="27">
        <f t="shared" si="1"/>
        <v>23542</v>
      </c>
      <c r="G37" s="27">
        <f>'Прил.12 согаз'!G37+'Прил.12 альфа'!G37</f>
        <v>254</v>
      </c>
      <c r="H37" s="27">
        <f>'Прил.12 согаз'!H37+'Прил.12 альфа'!H37</f>
        <v>242</v>
      </c>
      <c r="I37" s="27">
        <f>'Прил.12 согаз'!I37+'Прил.12 альфа'!I37</f>
        <v>1470</v>
      </c>
      <c r="J37" s="27">
        <f>'Прил.12 согаз'!J37+'Прил.12 альфа'!J37</f>
        <v>1289</v>
      </c>
      <c r="K37" s="27">
        <f>'Прил.12 согаз'!K37+'Прил.12 альфа'!K37</f>
        <v>4698</v>
      </c>
      <c r="L37" s="27">
        <f>'Прил.12 согаз'!L37+'Прил.12 альфа'!L37</f>
        <v>4509</v>
      </c>
      <c r="M37" s="27">
        <f>'Прил.12 согаз'!M37+'Прил.12 альфа'!M37</f>
        <v>11596</v>
      </c>
      <c r="N37" s="27">
        <f>'Прил.12 согаз'!N37+'Прил.12 альфа'!N37</f>
        <v>15718</v>
      </c>
      <c r="O37" s="27">
        <f>'Прил.12 согаз'!O37+'Прил.12 альфа'!O37</f>
        <v>880</v>
      </c>
      <c r="P37" s="27">
        <f>'Прил.12 согаз'!P37+'Прил.12 альфа'!P37</f>
        <v>1784</v>
      </c>
      <c r="S37" s="29"/>
      <c r="T37" s="29"/>
    </row>
    <row r="38" spans="1:20" s="28" customFormat="1" ht="17.100000000000001" customHeight="1">
      <c r="A38" s="24">
        <v>18</v>
      </c>
      <c r="B38" s="38" t="s">
        <v>65</v>
      </c>
      <c r="C38" s="25" t="s">
        <v>40</v>
      </c>
      <c r="D38" s="26">
        <f t="shared" si="0"/>
        <v>6170</v>
      </c>
      <c r="E38" s="27">
        <f t="shared" si="3"/>
        <v>2301</v>
      </c>
      <c r="F38" s="27">
        <f t="shared" si="1"/>
        <v>3869</v>
      </c>
      <c r="G38" s="27">
        <f>'Прил.12 согаз'!G38+'Прил.12 альфа'!G38</f>
        <v>0</v>
      </c>
      <c r="H38" s="27">
        <f>'Прил.12 согаз'!H38+'Прил.12 альфа'!H38</f>
        <v>0</v>
      </c>
      <c r="I38" s="27">
        <f>'Прил.12 согаз'!I38+'Прил.12 альфа'!I38</f>
        <v>0</v>
      </c>
      <c r="J38" s="27">
        <f>'Прил.12 согаз'!J38+'Прил.12 альфа'!J38</f>
        <v>0</v>
      </c>
      <c r="K38" s="27">
        <f>'Прил.12 согаз'!K38+'Прил.12 альфа'!K38</f>
        <v>0</v>
      </c>
      <c r="L38" s="27">
        <f>'Прил.12 согаз'!L38+'Прил.12 альфа'!L38</f>
        <v>0</v>
      </c>
      <c r="M38" s="27">
        <f>'Прил.12 согаз'!M38+'Прил.12 альфа'!M38</f>
        <v>1853</v>
      </c>
      <c r="N38" s="27">
        <f>'Прил.12 согаз'!N38+'Прил.12 альфа'!N38</f>
        <v>2844</v>
      </c>
      <c r="O38" s="27">
        <f>'Прил.12 согаз'!O38+'Прил.12 альфа'!O38</f>
        <v>448</v>
      </c>
      <c r="P38" s="27">
        <f>'Прил.12 согаз'!P38+'Прил.12 альфа'!P38</f>
        <v>1025</v>
      </c>
      <c r="S38" s="29"/>
      <c r="T38" s="29"/>
    </row>
    <row r="39" spans="1:20" s="28" customFormat="1" ht="17.100000000000001" customHeight="1">
      <c r="A39" s="24">
        <v>19</v>
      </c>
      <c r="B39" s="38" t="s">
        <v>66</v>
      </c>
      <c r="C39" s="25" t="s">
        <v>41</v>
      </c>
      <c r="D39" s="26">
        <f t="shared" si="0"/>
        <v>3832</v>
      </c>
      <c r="E39" s="27">
        <f t="shared" si="3"/>
        <v>2154</v>
      </c>
      <c r="F39" s="27">
        <f t="shared" si="1"/>
        <v>1678</v>
      </c>
      <c r="G39" s="27">
        <f>'Прил.12 согаз'!G39+'Прил.12 альфа'!G39</f>
        <v>0</v>
      </c>
      <c r="H39" s="27">
        <f>'Прил.12 согаз'!H39+'Прил.12 альфа'!H39</f>
        <v>0</v>
      </c>
      <c r="I39" s="27">
        <f>'Прил.12 согаз'!I39+'Прил.12 альфа'!I39</f>
        <v>0</v>
      </c>
      <c r="J39" s="27">
        <f>'Прил.12 согаз'!J39+'Прил.12 альфа'!J39</f>
        <v>0</v>
      </c>
      <c r="K39" s="27">
        <f>'Прил.12 согаз'!K39+'Прил.12 альфа'!K39</f>
        <v>0</v>
      </c>
      <c r="L39" s="27">
        <f>'Прил.12 согаз'!L39+'Прил.12 альфа'!L39</f>
        <v>0</v>
      </c>
      <c r="M39" s="27">
        <f>'Прил.12 согаз'!M39+'Прил.12 альфа'!M39</f>
        <v>1883</v>
      </c>
      <c r="N39" s="27">
        <f>'Прил.12 согаз'!N39+'Прил.12 альфа'!N39</f>
        <v>1476</v>
      </c>
      <c r="O39" s="27">
        <f>'Прил.12 согаз'!O39+'Прил.12 альфа'!O39</f>
        <v>271</v>
      </c>
      <c r="P39" s="27">
        <f>'Прил.12 согаз'!P39+'Прил.12 альфа'!P39</f>
        <v>202</v>
      </c>
      <c r="S39" s="29"/>
      <c r="T39" s="29"/>
    </row>
    <row r="40" spans="1:20" s="28" customFormat="1" ht="17.100000000000001" customHeight="1">
      <c r="A40" s="24">
        <v>20</v>
      </c>
      <c r="B40" s="38" t="s">
        <v>67</v>
      </c>
      <c r="C40" s="25" t="s">
        <v>120</v>
      </c>
      <c r="D40" s="26">
        <f t="shared" si="0"/>
        <v>5740</v>
      </c>
      <c r="E40" s="27">
        <f t="shared" si="3"/>
        <v>2677</v>
      </c>
      <c r="F40" s="27">
        <f t="shared" si="1"/>
        <v>3063</v>
      </c>
      <c r="G40" s="27">
        <f>'Прил.12 согаз'!G40+'Прил.12 альфа'!G40</f>
        <v>0</v>
      </c>
      <c r="H40" s="27">
        <f>'Прил.12 согаз'!H40+'Прил.12 альфа'!H40</f>
        <v>0</v>
      </c>
      <c r="I40" s="27">
        <f>'Прил.12 согаз'!I40+'Прил.12 альфа'!I40</f>
        <v>0</v>
      </c>
      <c r="J40" s="27">
        <f>'Прил.12 согаз'!J40+'Прил.12 альфа'!J40</f>
        <v>0</v>
      </c>
      <c r="K40" s="27">
        <f>'Прил.12 согаз'!K40+'Прил.12 альфа'!K40</f>
        <v>0</v>
      </c>
      <c r="L40" s="27">
        <f>'Прил.12 согаз'!L40+'Прил.12 альфа'!L40</f>
        <v>0</v>
      </c>
      <c r="M40" s="27">
        <f>'Прил.12 согаз'!M40+'Прил.12 альфа'!M40</f>
        <v>2385</v>
      </c>
      <c r="N40" s="27">
        <f>'Прил.12 согаз'!N40+'Прил.12 альфа'!N40</f>
        <v>2228</v>
      </c>
      <c r="O40" s="27">
        <f>'Прил.12 согаз'!O40+'Прил.12 альфа'!O40</f>
        <v>292</v>
      </c>
      <c r="P40" s="27">
        <f>'Прил.12 согаз'!P40+'Прил.12 альфа'!P40</f>
        <v>835</v>
      </c>
      <c r="S40" s="29"/>
      <c r="T40" s="29"/>
    </row>
    <row r="41" spans="1:20" s="28" customFormat="1" ht="17.100000000000001" customHeight="1">
      <c r="A41" s="24">
        <v>21</v>
      </c>
      <c r="B41" s="38" t="s">
        <v>68</v>
      </c>
      <c r="C41" s="25" t="s">
        <v>121</v>
      </c>
      <c r="D41" s="26">
        <f t="shared" si="0"/>
        <v>6138</v>
      </c>
      <c r="E41" s="27">
        <f t="shared" si="3"/>
        <v>3522</v>
      </c>
      <c r="F41" s="27">
        <f t="shared" si="1"/>
        <v>2616</v>
      </c>
      <c r="G41" s="27">
        <f>'Прил.12 согаз'!G41+'Прил.12 альфа'!G41</f>
        <v>0</v>
      </c>
      <c r="H41" s="27">
        <f>'Прил.12 согаз'!H41+'Прил.12 альфа'!H41</f>
        <v>0</v>
      </c>
      <c r="I41" s="27">
        <f>'Прил.12 согаз'!I41+'Прил.12 альфа'!I41</f>
        <v>0</v>
      </c>
      <c r="J41" s="27">
        <f>'Прил.12 согаз'!J41+'Прил.12 альфа'!J41</f>
        <v>0</v>
      </c>
      <c r="K41" s="27">
        <f>'Прил.12 согаз'!K41+'Прил.12 альфа'!K41</f>
        <v>0</v>
      </c>
      <c r="L41" s="27">
        <f>'Прил.12 согаз'!L41+'Прил.12 альфа'!L41</f>
        <v>0</v>
      </c>
      <c r="M41" s="27">
        <f>'Прил.12 согаз'!M41+'Прил.12 альфа'!M41</f>
        <v>3151</v>
      </c>
      <c r="N41" s="27">
        <f>'Прил.12 согаз'!N41+'Прил.12 альфа'!N41</f>
        <v>2047</v>
      </c>
      <c r="O41" s="27">
        <f>'Прил.12 согаз'!O41+'Прил.12 альфа'!O41</f>
        <v>371</v>
      </c>
      <c r="P41" s="27">
        <f>'Прил.12 согаз'!P41+'Прил.12 альфа'!P41</f>
        <v>569</v>
      </c>
      <c r="S41" s="29"/>
      <c r="T41" s="29"/>
    </row>
    <row r="42" spans="1:20" s="28" customFormat="1" ht="17.100000000000001" customHeight="1">
      <c r="A42" s="24">
        <v>22</v>
      </c>
      <c r="B42" s="38" t="s">
        <v>69</v>
      </c>
      <c r="C42" s="25" t="s">
        <v>42</v>
      </c>
      <c r="D42" s="26">
        <f t="shared" si="0"/>
        <v>6760</v>
      </c>
      <c r="E42" s="27">
        <f t="shared" si="3"/>
        <v>3021</v>
      </c>
      <c r="F42" s="27">
        <f t="shared" si="1"/>
        <v>3739</v>
      </c>
      <c r="G42" s="27">
        <f>'Прил.12 согаз'!G42+'Прил.12 альфа'!G42</f>
        <v>0</v>
      </c>
      <c r="H42" s="27">
        <f>'Прил.12 согаз'!H42+'Прил.12 альфа'!H42</f>
        <v>0</v>
      </c>
      <c r="I42" s="27">
        <f>'Прил.12 согаз'!I42+'Прил.12 альфа'!I42</f>
        <v>0</v>
      </c>
      <c r="J42" s="27">
        <f>'Прил.12 согаз'!J42+'Прил.12 альфа'!J42</f>
        <v>0</v>
      </c>
      <c r="K42" s="27">
        <f>'Прил.12 согаз'!K42+'Прил.12 альфа'!K42</f>
        <v>0</v>
      </c>
      <c r="L42" s="27">
        <f>'Прил.12 согаз'!L42+'Прил.12 альфа'!L42</f>
        <v>0</v>
      </c>
      <c r="M42" s="27">
        <f>'Прил.12 согаз'!M42+'Прил.12 альфа'!M42</f>
        <v>2638</v>
      </c>
      <c r="N42" s="27">
        <f>'Прил.12 согаз'!N42+'Прил.12 альфа'!N42</f>
        <v>2866</v>
      </c>
      <c r="O42" s="27">
        <f>'Прил.12 согаз'!O42+'Прил.12 альфа'!O42</f>
        <v>383</v>
      </c>
      <c r="P42" s="27">
        <f>'Прил.12 согаз'!P42+'Прил.12 альфа'!P42</f>
        <v>873</v>
      </c>
      <c r="S42" s="29"/>
      <c r="T42" s="29"/>
    </row>
    <row r="43" spans="1:20" s="28" customFormat="1" ht="17.100000000000001" customHeight="1">
      <c r="A43" s="24">
        <v>23</v>
      </c>
      <c r="B43" s="38" t="s">
        <v>119</v>
      </c>
      <c r="C43" s="25" t="s">
        <v>118</v>
      </c>
      <c r="D43" s="26">
        <f t="shared" si="0"/>
        <v>7467</v>
      </c>
      <c r="E43" s="27">
        <f t="shared" si="3"/>
        <v>5260</v>
      </c>
      <c r="F43" s="27">
        <f t="shared" si="1"/>
        <v>2207</v>
      </c>
      <c r="G43" s="27">
        <f>'Прил.12 согаз'!G43+'Прил.12 альфа'!G43</f>
        <v>13</v>
      </c>
      <c r="H43" s="27">
        <f>'Прил.12 согаз'!H43+'Прил.12 альфа'!H43</f>
        <v>13</v>
      </c>
      <c r="I43" s="27">
        <f>'Прил.12 согаз'!I43+'Прил.12 альфа'!I43</f>
        <v>104</v>
      </c>
      <c r="J43" s="27">
        <f>'Прил.12 согаз'!J43+'Прил.12 альфа'!J43</f>
        <v>101</v>
      </c>
      <c r="K43" s="27">
        <f>'Прил.12 согаз'!K43+'Прил.12 альфа'!K43</f>
        <v>254</v>
      </c>
      <c r="L43" s="27">
        <f>'Прил.12 согаз'!L43+'Прил.12 альфа'!L43</f>
        <v>255</v>
      </c>
      <c r="M43" s="27">
        <f>'Прил.12 согаз'!M43+'Прил.12 альфа'!M43</f>
        <v>4792</v>
      </c>
      <c r="N43" s="27">
        <f>'Прил.12 согаз'!N43+'Прил.12 альфа'!N43</f>
        <v>1715</v>
      </c>
      <c r="O43" s="27">
        <f>'Прил.12 согаз'!O43+'Прил.12 альфа'!O43</f>
        <v>97</v>
      </c>
      <c r="P43" s="27">
        <f>'Прил.12 согаз'!P43+'Прил.12 альфа'!P43</f>
        <v>123</v>
      </c>
      <c r="S43" s="29"/>
      <c r="T43" s="29"/>
    </row>
    <row r="44" spans="1:20" s="22" customFormat="1" ht="26.25" customHeight="1">
      <c r="A44" s="19" t="s">
        <v>73</v>
      </c>
      <c r="B44" s="37"/>
      <c r="C44" s="20" t="s">
        <v>74</v>
      </c>
      <c r="D44" s="21">
        <f t="shared" ref="D44:D51" si="4">E44+F44</f>
        <v>718458</v>
      </c>
      <c r="E44" s="21">
        <f t="shared" ref="E44:E51" si="5">G44+I44+K44+M44+O44</f>
        <v>330412</v>
      </c>
      <c r="F44" s="21">
        <f t="shared" ref="F44:F51" si="6">H44+J44+L44+N44+P44</f>
        <v>388046</v>
      </c>
      <c r="G44" s="21">
        <f>SUM(G45:G51)</f>
        <v>3110</v>
      </c>
      <c r="H44" s="21">
        <f t="shared" ref="H44:P44" si="7">SUM(H45:H51)</f>
        <v>2991</v>
      </c>
      <c r="I44" s="21">
        <f t="shared" si="7"/>
        <v>16238</v>
      </c>
      <c r="J44" s="21">
        <f t="shared" si="7"/>
        <v>15358</v>
      </c>
      <c r="K44" s="21">
        <f t="shared" si="7"/>
        <v>57438</v>
      </c>
      <c r="L44" s="21">
        <f t="shared" si="7"/>
        <v>54185</v>
      </c>
      <c r="M44" s="21">
        <f t="shared" si="7"/>
        <v>223342</v>
      </c>
      <c r="N44" s="21">
        <f t="shared" si="7"/>
        <v>244118</v>
      </c>
      <c r="O44" s="21">
        <f t="shared" si="7"/>
        <v>30284</v>
      </c>
      <c r="P44" s="21">
        <f t="shared" si="7"/>
        <v>71394</v>
      </c>
      <c r="S44" s="23"/>
      <c r="T44" s="23"/>
    </row>
    <row r="45" spans="1:20" s="22" customFormat="1" ht="17.100000000000001" customHeight="1">
      <c r="A45" s="24">
        <v>1</v>
      </c>
      <c r="B45" s="38" t="s">
        <v>50</v>
      </c>
      <c r="C45" s="25" t="s">
        <v>25</v>
      </c>
      <c r="D45" s="26">
        <f t="shared" si="4"/>
        <v>85857</v>
      </c>
      <c r="E45" s="27">
        <f t="shared" si="5"/>
        <v>39619</v>
      </c>
      <c r="F45" s="27">
        <f t="shared" si="6"/>
        <v>46238</v>
      </c>
      <c r="G45" s="26">
        <f>'Прил.12 согаз'!G45+'Прил.12 альфа'!G45</f>
        <v>322</v>
      </c>
      <c r="H45" s="26">
        <f>'Прил.12 согаз'!H45+'Прил.12 альфа'!H45</f>
        <v>306</v>
      </c>
      <c r="I45" s="26">
        <f>'Прил.12 согаз'!I45+'Прил.12 альфа'!I45</f>
        <v>1733</v>
      </c>
      <c r="J45" s="26">
        <f>'Прил.12 согаз'!J45+'Прил.12 альфа'!J45</f>
        <v>1634</v>
      </c>
      <c r="K45" s="26">
        <f>'Прил.12 согаз'!K45+'Прил.12 альфа'!K45</f>
        <v>6476</v>
      </c>
      <c r="L45" s="26">
        <f>'Прил.12 согаз'!L45+'Прил.12 альфа'!L45</f>
        <v>6081</v>
      </c>
      <c r="M45" s="26">
        <f>'Прил.12 согаз'!M45+'Прил.12 альфа'!M45</f>
        <v>27135</v>
      </c>
      <c r="N45" s="26">
        <f>'Прил.12 согаз'!N45+'Прил.12 альфа'!N45</f>
        <v>28537</v>
      </c>
      <c r="O45" s="26">
        <f>'Прил.12 согаз'!O45+'Прил.12 альфа'!O45</f>
        <v>3953</v>
      </c>
      <c r="P45" s="26">
        <f>'Прил.12 согаз'!P45+'Прил.12 альфа'!P45</f>
        <v>9680</v>
      </c>
      <c r="S45" s="23"/>
      <c r="T45" s="23"/>
    </row>
    <row r="46" spans="1:20" s="22" customFormat="1" ht="17.100000000000001" customHeight="1">
      <c r="A46" s="24">
        <v>2</v>
      </c>
      <c r="B46" s="38" t="s">
        <v>51</v>
      </c>
      <c r="C46" s="25" t="s">
        <v>26</v>
      </c>
      <c r="D46" s="26">
        <f t="shared" si="4"/>
        <v>50914</v>
      </c>
      <c r="E46" s="27">
        <f t="shared" si="5"/>
        <v>23487</v>
      </c>
      <c r="F46" s="27">
        <f t="shared" si="6"/>
        <v>27427</v>
      </c>
      <c r="G46" s="26">
        <f>'Прил.12 согаз'!G46+'Прил.12 альфа'!G46</f>
        <v>166</v>
      </c>
      <c r="H46" s="26">
        <f>'Прил.12 согаз'!H46+'Прил.12 альфа'!H46</f>
        <v>182</v>
      </c>
      <c r="I46" s="26">
        <f>'Прил.12 согаз'!I46+'Прил.12 альфа'!I46</f>
        <v>975</v>
      </c>
      <c r="J46" s="26">
        <f>'Прил.12 согаз'!J46+'Прил.12 альфа'!J46</f>
        <v>939</v>
      </c>
      <c r="K46" s="26">
        <f>'Прил.12 согаз'!K46+'Прил.12 альфа'!K46</f>
        <v>3848</v>
      </c>
      <c r="L46" s="26">
        <f>'Прил.12 согаз'!L46+'Прил.12 альфа'!L46</f>
        <v>3612</v>
      </c>
      <c r="M46" s="26">
        <f>'Прил.12 согаз'!M46+'Прил.12 альфа'!M46</f>
        <v>15786</v>
      </c>
      <c r="N46" s="26">
        <f>'Прил.12 согаз'!N46+'Прил.12 альфа'!N46</f>
        <v>16470</v>
      </c>
      <c r="O46" s="26">
        <f>'Прил.12 согаз'!O46+'Прил.12 альфа'!O46</f>
        <v>2712</v>
      </c>
      <c r="P46" s="26">
        <f>'Прил.12 согаз'!P46+'Прил.12 альфа'!P46</f>
        <v>6224</v>
      </c>
      <c r="S46" s="23"/>
      <c r="T46" s="23"/>
    </row>
    <row r="47" spans="1:20" s="22" customFormat="1" ht="17.100000000000001" customHeight="1">
      <c r="A47" s="24">
        <v>5</v>
      </c>
      <c r="B47" s="38" t="s">
        <v>54</v>
      </c>
      <c r="C47" s="25" t="s">
        <v>29</v>
      </c>
      <c r="D47" s="26">
        <f t="shared" si="4"/>
        <v>0</v>
      </c>
      <c r="E47" s="27">
        <f t="shared" si="5"/>
        <v>0</v>
      </c>
      <c r="F47" s="27">
        <f t="shared" si="6"/>
        <v>0</v>
      </c>
      <c r="G47" s="26">
        <f>'Прил.12 согаз'!G47+'Прил.12 альфа'!G47</f>
        <v>0</v>
      </c>
      <c r="H47" s="26">
        <f>'Прил.12 согаз'!H47+'Прил.12 альфа'!H47</f>
        <v>0</v>
      </c>
      <c r="I47" s="26">
        <f>'Прил.12 согаз'!I47+'Прил.12 альфа'!I47</f>
        <v>0</v>
      </c>
      <c r="J47" s="26">
        <f>'Прил.12 согаз'!J47+'Прил.12 альфа'!J47</f>
        <v>0</v>
      </c>
      <c r="K47" s="26">
        <f>'Прил.12 согаз'!K47+'Прил.12 альфа'!K47</f>
        <v>0</v>
      </c>
      <c r="L47" s="26">
        <f>'Прил.12 согаз'!L47+'Прил.12 альфа'!L47</f>
        <v>0</v>
      </c>
      <c r="M47" s="26">
        <f>'Прил.12 согаз'!M47+'Прил.12 альфа'!M47</f>
        <v>0</v>
      </c>
      <c r="N47" s="26">
        <f>'Прил.12 согаз'!N47+'Прил.12 альфа'!N47</f>
        <v>0</v>
      </c>
      <c r="O47" s="26">
        <f>'Прил.12 согаз'!O47+'Прил.12 альфа'!O47</f>
        <v>0</v>
      </c>
      <c r="P47" s="26">
        <f>'Прил.12 согаз'!P47+'Прил.12 альфа'!P47</f>
        <v>0</v>
      </c>
      <c r="S47" s="23"/>
      <c r="T47" s="23"/>
    </row>
    <row r="48" spans="1:20" s="22" customFormat="1" ht="17.100000000000001" customHeight="1">
      <c r="A48" s="24">
        <v>9</v>
      </c>
      <c r="B48" s="38" t="s">
        <v>110</v>
      </c>
      <c r="C48" s="25" t="s">
        <v>109</v>
      </c>
      <c r="D48" s="58">
        <f t="shared" si="4"/>
        <v>520600</v>
      </c>
      <c r="E48" s="59">
        <f t="shared" si="5"/>
        <v>239700</v>
      </c>
      <c r="F48" s="59">
        <f t="shared" si="6"/>
        <v>280900</v>
      </c>
      <c r="G48" s="58">
        <f>'Прил.12 согаз'!G48+'Прил.12 альфа'!G48</f>
        <v>2303</v>
      </c>
      <c r="H48" s="58">
        <f>'Прил.12 согаз'!H48+'Прил.12 альфа'!H48</f>
        <v>2206</v>
      </c>
      <c r="I48" s="58">
        <f>'Прил.12 согаз'!I48+'Прил.12 альфа'!I48</f>
        <v>11628</v>
      </c>
      <c r="J48" s="58">
        <f>'Прил.12 согаз'!J48+'Прил.12 альфа'!J48</f>
        <v>11126</v>
      </c>
      <c r="K48" s="58">
        <f>'Прил.12 согаз'!K48+'Прил.12 альфа'!K48</f>
        <v>40849</v>
      </c>
      <c r="L48" s="58">
        <f>'Прил.12 согаз'!L48+'Прил.12 альфа'!L48</f>
        <v>38508</v>
      </c>
      <c r="M48" s="58">
        <f>'Прил.12 согаз'!M48+'Прил.12 альфа'!M48</f>
        <v>162984</v>
      </c>
      <c r="N48" s="58">
        <f>'Прил.12 согаз'!N48+'Прил.12 альфа'!N48</f>
        <v>177142</v>
      </c>
      <c r="O48" s="58">
        <f>'Прил.12 согаз'!O48+'Прил.12 альфа'!O48</f>
        <v>21936</v>
      </c>
      <c r="P48" s="58">
        <f>'Прил.12 согаз'!P48+'Прил.12 альфа'!P48</f>
        <v>51918</v>
      </c>
      <c r="S48" s="23"/>
      <c r="T48" s="23"/>
    </row>
    <row r="49" spans="1:20" s="22" customFormat="1" ht="17.100000000000001" customHeight="1">
      <c r="A49" s="24">
        <v>10</v>
      </c>
      <c r="B49" s="38" t="s">
        <v>63</v>
      </c>
      <c r="C49" s="25" t="s">
        <v>38</v>
      </c>
      <c r="D49" s="26">
        <f t="shared" si="4"/>
        <v>16878</v>
      </c>
      <c r="E49" s="27">
        <f t="shared" si="5"/>
        <v>7935</v>
      </c>
      <c r="F49" s="27">
        <f t="shared" si="6"/>
        <v>8943</v>
      </c>
      <c r="G49" s="26">
        <f>'Прил.12 согаз'!G49+'Прил.12 альфа'!G49</f>
        <v>64</v>
      </c>
      <c r="H49" s="26">
        <f>'Прил.12 согаз'!H49+'Прил.12 альфа'!H49</f>
        <v>52</v>
      </c>
      <c r="I49" s="26">
        <f>'Прил.12 согаз'!I49+'Прил.12 альфа'!I49</f>
        <v>364</v>
      </c>
      <c r="J49" s="26">
        <f>'Прил.12 согаз'!J49+'Прил.12 альфа'!J49</f>
        <v>314</v>
      </c>
      <c r="K49" s="26">
        <f>'Прил.12 согаз'!K49+'Прил.12 альфа'!K49</f>
        <v>1401</v>
      </c>
      <c r="L49" s="26">
        <f>'Прил.12 согаз'!L49+'Прил.12 альфа'!L49</f>
        <v>1300</v>
      </c>
      <c r="M49" s="26">
        <f>'Прил.12 согаз'!M49+'Прил.12 альфа'!M49</f>
        <v>5321</v>
      </c>
      <c r="N49" s="26">
        <f>'Прил.12 согаз'!N49+'Прил.12 альфа'!N49</f>
        <v>5531</v>
      </c>
      <c r="O49" s="26">
        <f>'Прил.12 согаз'!O49+'Прил.12 альфа'!O49</f>
        <v>785</v>
      </c>
      <c r="P49" s="26">
        <f>'Прил.12 согаз'!P49+'Прил.12 альфа'!P49</f>
        <v>1746</v>
      </c>
      <c r="S49" s="23"/>
      <c r="T49" s="23"/>
    </row>
    <row r="50" spans="1:20" s="22" customFormat="1" ht="17.100000000000001" customHeight="1">
      <c r="A50" s="24">
        <v>11</v>
      </c>
      <c r="B50" s="38" t="s">
        <v>64</v>
      </c>
      <c r="C50" s="25" t="s">
        <v>39</v>
      </c>
      <c r="D50" s="26">
        <f t="shared" si="4"/>
        <v>44209</v>
      </c>
      <c r="E50" s="27">
        <f t="shared" si="5"/>
        <v>19671</v>
      </c>
      <c r="F50" s="27">
        <f t="shared" si="6"/>
        <v>24538</v>
      </c>
      <c r="G50" s="26">
        <f>'Прил.12 согаз'!G50+'Прил.12 альфа'!G50</f>
        <v>255</v>
      </c>
      <c r="H50" s="26">
        <f>'Прил.12 согаз'!H50+'Прил.12 альфа'!H50</f>
        <v>245</v>
      </c>
      <c r="I50" s="26">
        <f>'Прил.12 согаз'!I50+'Прил.12 альфа'!I50</f>
        <v>1538</v>
      </c>
      <c r="J50" s="26">
        <f>'Прил.12 согаз'!J50+'Прил.12 альфа'!J50</f>
        <v>1345</v>
      </c>
      <c r="K50" s="26">
        <f>'Прил.12 согаз'!K50+'Прил.12 альфа'!K50</f>
        <v>4864</v>
      </c>
      <c r="L50" s="26">
        <f>'Прил.12 согаз'!L50+'Прил.12 альфа'!L50</f>
        <v>4684</v>
      </c>
      <c r="M50" s="26">
        <f>'Прил.12 согаз'!M50+'Прил.12 альфа'!M50</f>
        <v>12116</v>
      </c>
      <c r="N50" s="26">
        <f>'Прил.12 согаз'!N50+'Прил.12 альфа'!N50</f>
        <v>16438</v>
      </c>
      <c r="O50" s="26">
        <f>'Прил.12 согаз'!O50+'Прил.12 альфа'!O50</f>
        <v>898</v>
      </c>
      <c r="P50" s="26">
        <f>'Прил.12 согаз'!P50+'Прил.12 альфа'!P50</f>
        <v>1826</v>
      </c>
      <c r="S50" s="23"/>
      <c r="T50" s="23"/>
    </row>
    <row r="51" spans="1:20" s="22" customFormat="1" ht="17.100000000000001" customHeight="1">
      <c r="A51" s="24">
        <v>12</v>
      </c>
      <c r="B51" s="38"/>
      <c r="C51" s="25"/>
      <c r="D51" s="26">
        <f t="shared" si="4"/>
        <v>0</v>
      </c>
      <c r="E51" s="27">
        <f t="shared" si="5"/>
        <v>0</v>
      </c>
      <c r="F51" s="27">
        <f t="shared" si="6"/>
        <v>0</v>
      </c>
      <c r="G51" s="26"/>
      <c r="H51" s="26"/>
      <c r="I51" s="26"/>
      <c r="J51" s="26"/>
      <c r="K51" s="26"/>
      <c r="L51" s="26"/>
      <c r="M51" s="26"/>
      <c r="N51" s="26"/>
      <c r="O51" s="26"/>
      <c r="P51" s="26"/>
      <c r="S51" s="23"/>
      <c r="T51" s="23"/>
    </row>
    <row r="52" spans="1:20" s="30" customFormat="1" ht="17.100000000000001" customHeight="1">
      <c r="A52" s="39"/>
      <c r="B52" s="40"/>
      <c r="C52" s="41"/>
      <c r="D52" s="42"/>
      <c r="E52" s="43"/>
      <c r="F52" s="43"/>
      <c r="G52" s="43"/>
      <c r="H52" s="44"/>
      <c r="I52" s="43"/>
      <c r="J52" s="44"/>
      <c r="K52" s="44"/>
      <c r="L52" s="44"/>
      <c r="M52" s="44"/>
      <c r="N52" s="44"/>
      <c r="O52" s="45"/>
      <c r="P52" s="45"/>
    </row>
    <row r="53" spans="1:20" s="30" customFormat="1" ht="17.100000000000001" customHeight="1">
      <c r="A53" s="39"/>
      <c r="B53" s="40"/>
      <c r="C53" s="41"/>
      <c r="D53" s="42"/>
      <c r="E53" s="43"/>
      <c r="F53" s="43"/>
      <c r="G53" s="43"/>
      <c r="H53" s="44"/>
      <c r="I53" s="43"/>
      <c r="J53" s="44"/>
      <c r="K53" s="44"/>
      <c r="L53" s="44"/>
      <c r="M53" s="44"/>
      <c r="N53" s="44"/>
      <c r="O53" s="45"/>
      <c r="P53" s="45"/>
    </row>
    <row r="54" spans="1:20" s="18" customFormat="1" ht="5.25" customHeight="1">
      <c r="A54" s="31"/>
      <c r="B54" s="31"/>
      <c r="C54" s="32"/>
      <c r="D54" s="32"/>
      <c r="E54" s="33"/>
      <c r="F54" s="33"/>
      <c r="G54" s="33"/>
      <c r="H54" s="33"/>
      <c r="I54" s="33"/>
      <c r="J54" s="33"/>
      <c r="K54" s="33"/>
      <c r="L54" s="33"/>
      <c r="M54" s="33"/>
      <c r="N54" s="33"/>
    </row>
    <row r="55" spans="1:20" s="18" customFormat="1" ht="11.25" customHeight="1">
      <c r="A55" s="31"/>
      <c r="B55" s="31"/>
      <c r="C55" s="32"/>
      <c r="D55" s="32"/>
    </row>
    <row r="56" spans="1:20" s="35" customFormat="1">
      <c r="A56" s="34" t="s">
        <v>43</v>
      </c>
      <c r="B56" s="34"/>
      <c r="E56" s="70"/>
      <c r="F56" s="70"/>
      <c r="G56" s="63"/>
      <c r="H56" s="63"/>
      <c r="I56" s="63"/>
      <c r="J56" s="63"/>
      <c r="K56" s="63"/>
      <c r="L56" s="63"/>
      <c r="M56" s="63"/>
    </row>
    <row r="57" spans="1:20" s="35" customFormat="1" ht="13.5" customHeight="1">
      <c r="E57" s="61" t="s">
        <v>44</v>
      </c>
      <c r="F57" s="61"/>
      <c r="G57" s="62" t="s">
        <v>45</v>
      </c>
      <c r="H57" s="62"/>
      <c r="I57" s="62"/>
      <c r="J57" s="62"/>
      <c r="K57" s="62"/>
      <c r="L57" s="62"/>
      <c r="M57" s="62"/>
    </row>
    <row r="58" spans="1:20" s="35" customFormat="1" ht="22.5" customHeight="1">
      <c r="A58" s="12" t="s">
        <v>46</v>
      </c>
      <c r="B58" s="12"/>
    </row>
    <row r="59" spans="1:20" s="35" customFormat="1" ht="21" customHeight="1">
      <c r="A59" s="63"/>
      <c r="B59" s="63"/>
      <c r="C59" s="63"/>
      <c r="D59" s="63"/>
      <c r="E59" s="70"/>
      <c r="F59" s="70"/>
      <c r="G59" s="63"/>
      <c r="H59" s="63"/>
      <c r="I59" s="63"/>
      <c r="J59" s="63"/>
      <c r="K59" s="63"/>
      <c r="L59" s="63"/>
      <c r="M59" s="63"/>
    </row>
    <row r="60" spans="1:20" s="36" customFormat="1" ht="12">
      <c r="A60" s="62" t="s">
        <v>47</v>
      </c>
      <c r="B60" s="62"/>
      <c r="C60" s="62"/>
      <c r="D60" s="62"/>
      <c r="E60" s="61" t="s">
        <v>44</v>
      </c>
      <c r="F60" s="61"/>
      <c r="G60" s="62" t="s">
        <v>45</v>
      </c>
      <c r="H60" s="62"/>
      <c r="I60" s="62"/>
      <c r="J60" s="62"/>
      <c r="K60" s="62"/>
      <c r="L60" s="62"/>
      <c r="M60" s="62"/>
    </row>
  </sheetData>
  <mergeCells count="27">
    <mergeCell ref="O16:P16"/>
    <mergeCell ref="A8:P8"/>
    <mergeCell ref="A9:P9"/>
    <mergeCell ref="D12:N12"/>
    <mergeCell ref="D13:N13"/>
    <mergeCell ref="A15:A18"/>
    <mergeCell ref="D15:D18"/>
    <mergeCell ref="C15:C18"/>
    <mergeCell ref="G15:P15"/>
    <mergeCell ref="M16:N16"/>
    <mergeCell ref="G10:J10"/>
    <mergeCell ref="E60:F60"/>
    <mergeCell ref="G60:M60"/>
    <mergeCell ref="A59:D59"/>
    <mergeCell ref="E15:F17"/>
    <mergeCell ref="A60:D60"/>
    <mergeCell ref="G56:M56"/>
    <mergeCell ref="G57:M57"/>
    <mergeCell ref="E56:F56"/>
    <mergeCell ref="G16:L16"/>
    <mergeCell ref="E57:F57"/>
    <mergeCell ref="E59:F59"/>
    <mergeCell ref="G59:M59"/>
    <mergeCell ref="G17:H17"/>
    <mergeCell ref="K17:L17"/>
    <mergeCell ref="I17:J17"/>
    <mergeCell ref="B15:B18"/>
  </mergeCells>
  <phoneticPr fontId="0" type="noConversion"/>
  <printOptions horizontalCentered="1"/>
  <pageMargins left="1.1023622047244095" right="0.19685039370078741" top="0.19685039370078741" bottom="0.19685039370078741" header="0.51181102362204722" footer="0.51181102362204722"/>
  <pageSetup paperSize="8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T60"/>
  <sheetViews>
    <sheetView zoomScale="57" zoomScaleNormal="57" workbookViewId="0">
      <pane xSplit="3" ySplit="19" topLeftCell="D20" activePane="bottomRight" state="frozen"/>
      <selection activeCell="A9" sqref="A9:P9"/>
      <selection pane="topRight" activeCell="A9" sqref="A9:P9"/>
      <selection pane="bottomLeft" activeCell="A9" sqref="A9:P9"/>
      <selection pane="bottomRight" activeCell="G21" sqref="G21:P43"/>
    </sheetView>
  </sheetViews>
  <sheetFormatPr defaultRowHeight="18.75"/>
  <cols>
    <col min="1" max="1" width="5" style="1" bestFit="1" customWidth="1"/>
    <col min="2" max="2" width="5" style="1" customWidth="1"/>
    <col min="3" max="3" width="51.140625" style="3" customWidth="1"/>
    <col min="4" max="4" width="15.7109375" style="3" customWidth="1"/>
    <col min="5" max="16" width="11.7109375" style="3" customWidth="1"/>
    <col min="17" max="18" width="9.140625" style="3"/>
    <col min="19" max="20" width="9.140625" style="5"/>
    <col min="21" max="16384" width="9.140625" style="3"/>
  </cols>
  <sheetData>
    <row r="1" spans="1:16" ht="15" customHeight="1">
      <c r="C1" s="2"/>
      <c r="L1" s="4" t="s">
        <v>0</v>
      </c>
    </row>
    <row r="2" spans="1:16" ht="15" customHeight="1">
      <c r="C2" s="6"/>
      <c r="L2" s="4" t="s">
        <v>1</v>
      </c>
    </row>
    <row r="3" spans="1:16" ht="15" customHeight="1">
      <c r="C3" s="7"/>
      <c r="L3" s="4" t="s">
        <v>2</v>
      </c>
    </row>
    <row r="4" spans="1:16" ht="15" customHeight="1">
      <c r="L4" s="4" t="s">
        <v>3</v>
      </c>
    </row>
    <row r="5" spans="1:16" ht="15" customHeight="1">
      <c r="L5" s="4" t="s">
        <v>4</v>
      </c>
    </row>
    <row r="6" spans="1:16" ht="24" customHeight="1">
      <c r="L6" s="46" t="s">
        <v>122</v>
      </c>
    </row>
    <row r="7" spans="1:16" ht="9.75" customHeight="1">
      <c r="L7" s="8"/>
      <c r="M7" s="8"/>
      <c r="N7" s="8"/>
      <c r="O7" s="8"/>
      <c r="P7" s="8"/>
    </row>
    <row r="8" spans="1:16" s="9" customFormat="1" ht="20.25">
      <c r="A8" s="79" t="s">
        <v>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</row>
    <row r="9" spans="1:16" s="9" customFormat="1" ht="39" customHeight="1">
      <c r="A9" s="80" t="s">
        <v>6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</row>
    <row r="10" spans="1:16" s="9" customFormat="1" ht="20.25">
      <c r="F10" s="10" t="s">
        <v>7</v>
      </c>
      <c r="G10" s="89" t="s">
        <v>124</v>
      </c>
      <c r="H10" s="89"/>
      <c r="I10" s="89"/>
      <c r="J10" s="89"/>
      <c r="M10" s="11"/>
    </row>
    <row r="11" spans="1:16" ht="6.75" customHeight="1">
      <c r="L11" s="8"/>
      <c r="M11" s="8"/>
      <c r="N11" s="8"/>
      <c r="O11" s="8"/>
      <c r="P11" s="8"/>
    </row>
    <row r="12" spans="1:16" s="12" customFormat="1">
      <c r="D12" s="81" t="s">
        <v>71</v>
      </c>
      <c r="E12" s="81"/>
      <c r="F12" s="81"/>
      <c r="G12" s="81"/>
      <c r="H12" s="81"/>
      <c r="I12" s="81"/>
      <c r="J12" s="81"/>
      <c r="K12" s="81"/>
      <c r="L12" s="81"/>
      <c r="M12" s="81"/>
      <c r="N12" s="81"/>
    </row>
    <row r="13" spans="1:16" s="13" customFormat="1" ht="15.75">
      <c r="D13" s="82" t="s">
        <v>8</v>
      </c>
      <c r="E13" s="82"/>
      <c r="F13" s="82"/>
      <c r="G13" s="82"/>
      <c r="H13" s="82"/>
      <c r="I13" s="82"/>
      <c r="J13" s="82"/>
      <c r="K13" s="82"/>
      <c r="L13" s="82"/>
      <c r="M13" s="82"/>
      <c r="N13" s="82"/>
    </row>
    <row r="14" spans="1:16" ht="4.5" customHeight="1">
      <c r="L14" s="8"/>
      <c r="M14" s="8"/>
      <c r="N14" s="8"/>
      <c r="O14" s="8"/>
      <c r="P14" s="8"/>
    </row>
    <row r="15" spans="1:16" s="14" customFormat="1" ht="18.75" customHeight="1">
      <c r="A15" s="83" t="s">
        <v>9</v>
      </c>
      <c r="B15" s="76" t="s">
        <v>48</v>
      </c>
      <c r="C15" s="83" t="s">
        <v>10</v>
      </c>
      <c r="D15" s="83" t="s">
        <v>11</v>
      </c>
      <c r="E15" s="64" t="s">
        <v>12</v>
      </c>
      <c r="F15" s="65"/>
      <c r="G15" s="86" t="s">
        <v>13</v>
      </c>
      <c r="H15" s="87"/>
      <c r="I15" s="87"/>
      <c r="J15" s="87"/>
      <c r="K15" s="87"/>
      <c r="L15" s="87"/>
      <c r="M15" s="87"/>
      <c r="N15" s="87"/>
      <c r="O15" s="87"/>
      <c r="P15" s="88"/>
    </row>
    <row r="16" spans="1:16" s="14" customFormat="1" ht="35.25" customHeight="1">
      <c r="A16" s="84"/>
      <c r="B16" s="77"/>
      <c r="C16" s="84"/>
      <c r="D16" s="84"/>
      <c r="E16" s="66"/>
      <c r="F16" s="67"/>
      <c r="G16" s="71" t="s">
        <v>14</v>
      </c>
      <c r="H16" s="72"/>
      <c r="I16" s="72"/>
      <c r="J16" s="72"/>
      <c r="K16" s="72"/>
      <c r="L16" s="73"/>
      <c r="M16" s="71" t="s">
        <v>15</v>
      </c>
      <c r="N16" s="73"/>
      <c r="O16" s="74" t="s">
        <v>16</v>
      </c>
      <c r="P16" s="75"/>
    </row>
    <row r="17" spans="1:20" s="14" customFormat="1" ht="31.5" customHeight="1">
      <c r="A17" s="84"/>
      <c r="B17" s="77"/>
      <c r="C17" s="84"/>
      <c r="D17" s="84"/>
      <c r="E17" s="68"/>
      <c r="F17" s="69"/>
      <c r="G17" s="74" t="s">
        <v>17</v>
      </c>
      <c r="H17" s="75"/>
      <c r="I17" s="74" t="s">
        <v>18</v>
      </c>
      <c r="J17" s="75"/>
      <c r="K17" s="74" t="s">
        <v>19</v>
      </c>
      <c r="L17" s="75"/>
      <c r="M17" s="15" t="s">
        <v>114</v>
      </c>
      <c r="N17" s="15" t="s">
        <v>115</v>
      </c>
      <c r="O17" s="15" t="s">
        <v>116</v>
      </c>
      <c r="P17" s="15" t="s">
        <v>117</v>
      </c>
    </row>
    <row r="18" spans="1:20" s="14" customFormat="1">
      <c r="A18" s="85"/>
      <c r="B18" s="78"/>
      <c r="C18" s="85"/>
      <c r="D18" s="85"/>
      <c r="E18" s="16" t="s">
        <v>20</v>
      </c>
      <c r="F18" s="16" t="s">
        <v>21</v>
      </c>
      <c r="G18" s="16" t="s">
        <v>20</v>
      </c>
      <c r="H18" s="16" t="s">
        <v>21</v>
      </c>
      <c r="I18" s="16" t="s">
        <v>20</v>
      </c>
      <c r="J18" s="16" t="s">
        <v>21</v>
      </c>
      <c r="K18" s="16" t="s">
        <v>20</v>
      </c>
      <c r="L18" s="16" t="s">
        <v>21</v>
      </c>
      <c r="M18" s="16" t="s">
        <v>20</v>
      </c>
      <c r="N18" s="16" t="s">
        <v>21</v>
      </c>
      <c r="O18" s="16" t="s">
        <v>20</v>
      </c>
      <c r="P18" s="16" t="s">
        <v>21</v>
      </c>
    </row>
    <row r="19" spans="1:20" s="18" customFormat="1" ht="12.7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7">
        <v>15</v>
      </c>
      <c r="P19" s="17">
        <v>16</v>
      </c>
    </row>
    <row r="20" spans="1:20" s="22" customFormat="1" ht="26.25" customHeight="1">
      <c r="A20" s="19" t="s">
        <v>22</v>
      </c>
      <c r="B20" s="37"/>
      <c r="C20" s="20" t="s">
        <v>23</v>
      </c>
      <c r="D20" s="21">
        <f t="shared" ref="D20:D43" si="0">E20+F20</f>
        <v>438536</v>
      </c>
      <c r="E20" s="21">
        <f t="shared" ref="E20:E43" si="1">G20+I20+K20+M20+O20</f>
        <v>202301</v>
      </c>
      <c r="F20" s="21">
        <f t="shared" ref="F20:F43" si="2">H20+J20+L20+N20+P20</f>
        <v>236235</v>
      </c>
      <c r="G20" s="21">
        <f t="shared" ref="G20:P20" si="3">SUM(G21:G43)</f>
        <v>1990</v>
      </c>
      <c r="H20" s="21">
        <f t="shared" si="3"/>
        <v>1884</v>
      </c>
      <c r="I20" s="21">
        <f t="shared" si="3"/>
        <v>10090</v>
      </c>
      <c r="J20" s="21">
        <f t="shared" si="3"/>
        <v>9758</v>
      </c>
      <c r="K20" s="21">
        <f t="shared" si="3"/>
        <v>34015</v>
      </c>
      <c r="L20" s="21">
        <f t="shared" si="3"/>
        <v>31943</v>
      </c>
      <c r="M20" s="21">
        <f t="shared" si="3"/>
        <v>137574</v>
      </c>
      <c r="N20" s="21">
        <f t="shared" si="3"/>
        <v>149898</v>
      </c>
      <c r="O20" s="21">
        <f t="shared" si="3"/>
        <v>18632</v>
      </c>
      <c r="P20" s="21">
        <f t="shared" si="3"/>
        <v>42752</v>
      </c>
      <c r="S20" s="23"/>
      <c r="T20" s="23"/>
    </row>
    <row r="21" spans="1:20" s="28" customFormat="1" ht="17.100000000000001" customHeight="1">
      <c r="A21" s="24">
        <v>1</v>
      </c>
      <c r="B21" s="38" t="s">
        <v>49</v>
      </c>
      <c r="C21" s="25" t="s">
        <v>24</v>
      </c>
      <c r="D21" s="26">
        <f t="shared" si="0"/>
        <v>809</v>
      </c>
      <c r="E21" s="27">
        <f>G21+I21+K21+M21+O21</f>
        <v>229</v>
      </c>
      <c r="F21" s="27">
        <f t="shared" si="2"/>
        <v>580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198</v>
      </c>
      <c r="N21" s="27">
        <v>551</v>
      </c>
      <c r="O21" s="27">
        <v>31</v>
      </c>
      <c r="P21" s="27">
        <v>29</v>
      </c>
      <c r="S21" s="29"/>
      <c r="T21" s="29"/>
    </row>
    <row r="22" spans="1:20" s="28" customFormat="1" ht="17.100000000000001" customHeight="1">
      <c r="A22" s="24">
        <v>2</v>
      </c>
      <c r="B22" s="38" t="s">
        <v>50</v>
      </c>
      <c r="C22" s="25" t="s">
        <v>25</v>
      </c>
      <c r="D22" s="26">
        <f t="shared" si="0"/>
        <v>43917</v>
      </c>
      <c r="E22" s="27">
        <f t="shared" si="1"/>
        <v>21358</v>
      </c>
      <c r="F22" s="27">
        <f t="shared" si="2"/>
        <v>22559</v>
      </c>
      <c r="G22" s="27">
        <v>215</v>
      </c>
      <c r="H22" s="27">
        <v>190</v>
      </c>
      <c r="I22" s="27">
        <v>1038</v>
      </c>
      <c r="J22" s="27">
        <v>1002</v>
      </c>
      <c r="K22" s="27">
        <v>3243</v>
      </c>
      <c r="L22" s="27">
        <v>3080</v>
      </c>
      <c r="M22" s="27">
        <v>15141</v>
      </c>
      <c r="N22" s="27">
        <v>14658</v>
      </c>
      <c r="O22" s="27">
        <v>1721</v>
      </c>
      <c r="P22" s="27">
        <v>3629</v>
      </c>
      <c r="S22" s="29"/>
      <c r="T22" s="29"/>
    </row>
    <row r="23" spans="1:20" s="28" customFormat="1" ht="17.100000000000001" customHeight="1">
      <c r="A23" s="24">
        <v>3</v>
      </c>
      <c r="B23" s="38" t="s">
        <v>51</v>
      </c>
      <c r="C23" s="25" t="s">
        <v>26</v>
      </c>
      <c r="D23" s="26">
        <f t="shared" si="0"/>
        <v>2209</v>
      </c>
      <c r="E23" s="27">
        <f t="shared" si="1"/>
        <v>1115</v>
      </c>
      <c r="F23" s="27">
        <f t="shared" si="2"/>
        <v>1094</v>
      </c>
      <c r="G23" s="27">
        <v>1</v>
      </c>
      <c r="H23" s="27">
        <v>1</v>
      </c>
      <c r="I23" s="27">
        <v>15</v>
      </c>
      <c r="J23" s="27">
        <v>6</v>
      </c>
      <c r="K23" s="27">
        <v>110</v>
      </c>
      <c r="L23" s="27">
        <v>116</v>
      </c>
      <c r="M23" s="27">
        <v>880</v>
      </c>
      <c r="N23" s="27">
        <v>803</v>
      </c>
      <c r="O23" s="27">
        <v>109</v>
      </c>
      <c r="P23" s="27">
        <v>168</v>
      </c>
      <c r="S23" s="29"/>
      <c r="T23" s="29"/>
    </row>
    <row r="24" spans="1:20" s="28" customFormat="1" ht="17.100000000000001" customHeight="1">
      <c r="A24" s="24">
        <v>4</v>
      </c>
      <c r="B24" s="38" t="s">
        <v>52</v>
      </c>
      <c r="C24" s="25" t="s">
        <v>27</v>
      </c>
      <c r="D24" s="26">
        <f t="shared" si="0"/>
        <v>36556</v>
      </c>
      <c r="E24" s="27">
        <f t="shared" si="1"/>
        <v>16915</v>
      </c>
      <c r="F24" s="27">
        <f t="shared" si="2"/>
        <v>19641</v>
      </c>
      <c r="G24" s="27">
        <v>174</v>
      </c>
      <c r="H24" s="27">
        <v>152</v>
      </c>
      <c r="I24" s="27">
        <v>737</v>
      </c>
      <c r="J24" s="27">
        <v>707</v>
      </c>
      <c r="K24" s="27">
        <v>2815</v>
      </c>
      <c r="L24" s="27">
        <v>2705</v>
      </c>
      <c r="M24" s="27">
        <v>11540</v>
      </c>
      <c r="N24" s="27">
        <v>12166</v>
      </c>
      <c r="O24" s="27">
        <v>1649</v>
      </c>
      <c r="P24" s="27">
        <v>3911</v>
      </c>
      <c r="S24" s="29"/>
      <c r="T24" s="29"/>
    </row>
    <row r="25" spans="1:20" s="28" customFormat="1" ht="17.100000000000001" customHeight="1">
      <c r="A25" s="24">
        <v>5</v>
      </c>
      <c r="B25" s="38" t="s">
        <v>53</v>
      </c>
      <c r="C25" s="25" t="s">
        <v>28</v>
      </c>
      <c r="D25" s="26">
        <f t="shared" si="0"/>
        <v>791</v>
      </c>
      <c r="E25" s="27">
        <f t="shared" si="1"/>
        <v>470</v>
      </c>
      <c r="F25" s="27">
        <f t="shared" si="2"/>
        <v>321</v>
      </c>
      <c r="G25" s="27">
        <v>0</v>
      </c>
      <c r="H25" s="27">
        <v>0</v>
      </c>
      <c r="I25" s="27">
        <v>4</v>
      </c>
      <c r="J25" s="27">
        <v>1</v>
      </c>
      <c r="K25" s="27">
        <v>31</v>
      </c>
      <c r="L25" s="27">
        <v>28</v>
      </c>
      <c r="M25" s="27">
        <v>395</v>
      </c>
      <c r="N25" s="27">
        <v>230</v>
      </c>
      <c r="O25" s="27">
        <v>40</v>
      </c>
      <c r="P25" s="27">
        <v>62</v>
      </c>
      <c r="S25" s="29"/>
      <c r="T25" s="29"/>
    </row>
    <row r="26" spans="1:20" s="28" customFormat="1" ht="17.100000000000001" customHeight="1">
      <c r="A26" s="24">
        <v>6</v>
      </c>
      <c r="B26" s="38" t="s">
        <v>54</v>
      </c>
      <c r="C26" s="25" t="s">
        <v>29</v>
      </c>
      <c r="D26" s="26">
        <f t="shared" si="0"/>
        <v>19410</v>
      </c>
      <c r="E26" s="27">
        <f t="shared" si="1"/>
        <v>9353</v>
      </c>
      <c r="F26" s="27">
        <f t="shared" si="2"/>
        <v>10057</v>
      </c>
      <c r="G26" s="27">
        <v>96</v>
      </c>
      <c r="H26" s="27">
        <v>78</v>
      </c>
      <c r="I26" s="27">
        <v>424</v>
      </c>
      <c r="J26" s="27">
        <v>432</v>
      </c>
      <c r="K26" s="27">
        <v>1268</v>
      </c>
      <c r="L26" s="27">
        <v>1185</v>
      </c>
      <c r="M26" s="27">
        <v>6771</v>
      </c>
      <c r="N26" s="27">
        <v>6627</v>
      </c>
      <c r="O26" s="27">
        <v>794</v>
      </c>
      <c r="P26" s="27">
        <v>1735</v>
      </c>
      <c r="S26" s="29"/>
      <c r="T26" s="29"/>
    </row>
    <row r="27" spans="1:20" s="28" customFormat="1" ht="17.100000000000001" customHeight="1">
      <c r="A27" s="24">
        <v>7</v>
      </c>
      <c r="B27" s="38" t="s">
        <v>55</v>
      </c>
      <c r="C27" s="25" t="s">
        <v>30</v>
      </c>
      <c r="D27" s="26">
        <f t="shared" si="0"/>
        <v>10623</v>
      </c>
      <c r="E27" s="27">
        <f t="shared" si="1"/>
        <v>5068</v>
      </c>
      <c r="F27" s="27">
        <f t="shared" si="2"/>
        <v>5555</v>
      </c>
      <c r="G27" s="27">
        <v>48</v>
      </c>
      <c r="H27" s="27">
        <v>45</v>
      </c>
      <c r="I27" s="27">
        <v>243</v>
      </c>
      <c r="J27" s="27">
        <v>234</v>
      </c>
      <c r="K27" s="27">
        <v>779</v>
      </c>
      <c r="L27" s="27">
        <v>782</v>
      </c>
      <c r="M27" s="27">
        <v>3605</v>
      </c>
      <c r="N27" s="27">
        <v>3760</v>
      </c>
      <c r="O27" s="27">
        <v>393</v>
      </c>
      <c r="P27" s="27">
        <v>734</v>
      </c>
      <c r="S27" s="29"/>
      <c r="T27" s="29"/>
    </row>
    <row r="28" spans="1:20" s="28" customFormat="1" ht="17.100000000000001" customHeight="1">
      <c r="A28" s="24">
        <v>8</v>
      </c>
      <c r="B28" s="38" t="s">
        <v>56</v>
      </c>
      <c r="C28" s="25" t="s">
        <v>31</v>
      </c>
      <c r="D28" s="26">
        <f t="shared" si="0"/>
        <v>30850</v>
      </c>
      <c r="E28" s="27">
        <f t="shared" si="1"/>
        <v>14062</v>
      </c>
      <c r="F28" s="27">
        <f t="shared" si="2"/>
        <v>16788</v>
      </c>
      <c r="G28" s="27">
        <v>162</v>
      </c>
      <c r="H28" s="27">
        <v>158</v>
      </c>
      <c r="I28" s="27">
        <v>869</v>
      </c>
      <c r="J28" s="27">
        <v>875</v>
      </c>
      <c r="K28" s="27">
        <v>2829</v>
      </c>
      <c r="L28" s="27">
        <v>2699</v>
      </c>
      <c r="M28" s="27">
        <v>9304</v>
      </c>
      <c r="N28" s="27">
        <v>10632</v>
      </c>
      <c r="O28" s="27">
        <v>898</v>
      </c>
      <c r="P28" s="27">
        <v>2424</v>
      </c>
      <c r="S28" s="29"/>
      <c r="T28" s="29"/>
    </row>
    <row r="29" spans="1:20" s="28" customFormat="1" ht="17.100000000000001" customHeight="1">
      <c r="A29" s="24">
        <v>9</v>
      </c>
      <c r="B29" s="38" t="s">
        <v>57</v>
      </c>
      <c r="C29" s="25" t="s">
        <v>32</v>
      </c>
      <c r="D29" s="26">
        <f t="shared" si="0"/>
        <v>24623</v>
      </c>
      <c r="E29" s="27">
        <f t="shared" si="1"/>
        <v>10452</v>
      </c>
      <c r="F29" s="27">
        <f t="shared" si="2"/>
        <v>14171</v>
      </c>
      <c r="G29" s="27">
        <v>187</v>
      </c>
      <c r="H29" s="27">
        <v>190</v>
      </c>
      <c r="I29" s="27">
        <v>864</v>
      </c>
      <c r="J29" s="27">
        <v>887</v>
      </c>
      <c r="K29" s="27">
        <v>2302</v>
      </c>
      <c r="L29" s="27">
        <v>2312</v>
      </c>
      <c r="M29" s="27">
        <v>6430</v>
      </c>
      <c r="N29" s="27">
        <v>9487</v>
      </c>
      <c r="O29" s="27">
        <v>669</v>
      </c>
      <c r="P29" s="27">
        <v>1295</v>
      </c>
      <c r="S29" s="29"/>
      <c r="T29" s="29"/>
    </row>
    <row r="30" spans="1:20" s="28" customFormat="1" ht="17.100000000000001" customHeight="1">
      <c r="A30" s="24">
        <v>10</v>
      </c>
      <c r="B30" s="38" t="s">
        <v>58</v>
      </c>
      <c r="C30" s="25" t="s">
        <v>33</v>
      </c>
      <c r="D30" s="26">
        <f t="shared" si="0"/>
        <v>93820</v>
      </c>
      <c r="E30" s="27">
        <f t="shared" si="1"/>
        <v>41253</v>
      </c>
      <c r="F30" s="27">
        <f t="shared" si="2"/>
        <v>52567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35871</v>
      </c>
      <c r="N30" s="27">
        <v>39426</v>
      </c>
      <c r="O30" s="27">
        <v>5382</v>
      </c>
      <c r="P30" s="27">
        <v>13141</v>
      </c>
      <c r="S30" s="29"/>
      <c r="T30" s="29"/>
    </row>
    <row r="31" spans="1:20" s="28" customFormat="1" ht="17.100000000000001" customHeight="1">
      <c r="A31" s="24">
        <v>11</v>
      </c>
      <c r="B31" s="38" t="s">
        <v>112</v>
      </c>
      <c r="C31" s="25" t="s">
        <v>111</v>
      </c>
      <c r="D31" s="26">
        <f t="shared" si="0"/>
        <v>70803</v>
      </c>
      <c r="E31" s="27">
        <f t="shared" si="1"/>
        <v>30767</v>
      </c>
      <c r="F31" s="27">
        <f t="shared" si="2"/>
        <v>40036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26685</v>
      </c>
      <c r="N31" s="27">
        <v>29670</v>
      </c>
      <c r="O31" s="27">
        <v>4082</v>
      </c>
      <c r="P31" s="27">
        <v>10366</v>
      </c>
      <c r="S31" s="29"/>
      <c r="T31" s="29"/>
    </row>
    <row r="32" spans="1:20" s="28" customFormat="1" ht="17.100000000000001" customHeight="1">
      <c r="A32" s="24">
        <v>12</v>
      </c>
      <c r="B32" s="38" t="s">
        <v>59</v>
      </c>
      <c r="C32" s="25" t="s">
        <v>34</v>
      </c>
      <c r="D32" s="26">
        <f t="shared" si="0"/>
        <v>19133</v>
      </c>
      <c r="E32" s="27">
        <f t="shared" si="1"/>
        <v>9831</v>
      </c>
      <c r="F32" s="27">
        <f t="shared" si="2"/>
        <v>9302</v>
      </c>
      <c r="G32" s="27">
        <v>404</v>
      </c>
      <c r="H32" s="27">
        <v>362</v>
      </c>
      <c r="I32" s="27">
        <v>2109</v>
      </c>
      <c r="J32" s="27">
        <v>1993</v>
      </c>
      <c r="K32" s="27">
        <v>7318</v>
      </c>
      <c r="L32" s="27">
        <v>6947</v>
      </c>
      <c r="M32" s="27">
        <v>0</v>
      </c>
      <c r="N32" s="27">
        <v>0</v>
      </c>
      <c r="O32" s="27">
        <v>0</v>
      </c>
      <c r="P32" s="27">
        <v>0</v>
      </c>
      <c r="S32" s="29"/>
      <c r="T32" s="29"/>
    </row>
    <row r="33" spans="1:20" s="28" customFormat="1" ht="17.100000000000001" customHeight="1">
      <c r="A33" s="24">
        <v>13</v>
      </c>
      <c r="B33" s="38" t="s">
        <v>60</v>
      </c>
      <c r="C33" s="25" t="s">
        <v>35</v>
      </c>
      <c r="D33" s="26">
        <f t="shared" si="0"/>
        <v>13843</v>
      </c>
      <c r="E33" s="27">
        <f t="shared" si="1"/>
        <v>7293</v>
      </c>
      <c r="F33" s="27">
        <f t="shared" si="2"/>
        <v>6550</v>
      </c>
      <c r="G33" s="27">
        <v>253</v>
      </c>
      <c r="H33" s="27">
        <v>275</v>
      </c>
      <c r="I33" s="27">
        <v>1395</v>
      </c>
      <c r="J33" s="27">
        <v>1401</v>
      </c>
      <c r="K33" s="27">
        <v>5645</v>
      </c>
      <c r="L33" s="27">
        <v>4874</v>
      </c>
      <c r="M33" s="27">
        <v>0</v>
      </c>
      <c r="N33" s="27">
        <v>0</v>
      </c>
      <c r="O33" s="27">
        <v>0</v>
      </c>
      <c r="P33" s="27">
        <v>0</v>
      </c>
      <c r="S33" s="29"/>
      <c r="T33" s="29"/>
    </row>
    <row r="34" spans="1:20" s="28" customFormat="1" ht="17.100000000000001" customHeight="1">
      <c r="A34" s="24">
        <v>14</v>
      </c>
      <c r="B34" s="38" t="s">
        <v>61</v>
      </c>
      <c r="C34" s="25" t="s">
        <v>36</v>
      </c>
      <c r="D34" s="26">
        <f t="shared" si="0"/>
        <v>13079</v>
      </c>
      <c r="E34" s="27">
        <f t="shared" si="1"/>
        <v>6756</v>
      </c>
      <c r="F34" s="27">
        <f t="shared" si="2"/>
        <v>6323</v>
      </c>
      <c r="G34" s="27">
        <v>278</v>
      </c>
      <c r="H34" s="27">
        <v>288</v>
      </c>
      <c r="I34" s="27">
        <v>1428</v>
      </c>
      <c r="J34" s="27">
        <v>1367</v>
      </c>
      <c r="K34" s="27">
        <v>5050</v>
      </c>
      <c r="L34" s="27">
        <v>4668</v>
      </c>
      <c r="M34" s="27">
        <v>0</v>
      </c>
      <c r="N34" s="27">
        <v>0</v>
      </c>
      <c r="O34" s="27">
        <v>0</v>
      </c>
      <c r="P34" s="27">
        <v>0</v>
      </c>
      <c r="S34" s="29"/>
      <c r="T34" s="29"/>
    </row>
    <row r="35" spans="1:20" s="28" customFormat="1" ht="17.100000000000001" customHeight="1">
      <c r="A35" s="24">
        <v>15</v>
      </c>
      <c r="B35" s="38" t="s">
        <v>62</v>
      </c>
      <c r="C35" s="25" t="s">
        <v>37</v>
      </c>
      <c r="D35" s="26">
        <f t="shared" si="0"/>
        <v>8943</v>
      </c>
      <c r="E35" s="27">
        <f t="shared" si="1"/>
        <v>4366</v>
      </c>
      <c r="F35" s="27">
        <f t="shared" si="2"/>
        <v>4577</v>
      </c>
      <c r="G35" s="27">
        <v>9</v>
      </c>
      <c r="H35" s="27">
        <v>4</v>
      </c>
      <c r="I35" s="27">
        <v>24</v>
      </c>
      <c r="J35" s="27">
        <v>12</v>
      </c>
      <c r="K35" s="27">
        <v>42</v>
      </c>
      <c r="L35" s="27">
        <v>42</v>
      </c>
      <c r="M35" s="27">
        <v>3534</v>
      </c>
      <c r="N35" s="27">
        <v>3588</v>
      </c>
      <c r="O35" s="27">
        <v>757</v>
      </c>
      <c r="P35" s="27">
        <v>931</v>
      </c>
      <c r="S35" s="29"/>
      <c r="T35" s="29"/>
    </row>
    <row r="36" spans="1:20" s="28" customFormat="1" ht="17.100000000000001" customHeight="1">
      <c r="A36" s="24">
        <v>16</v>
      </c>
      <c r="B36" s="38" t="s">
        <v>63</v>
      </c>
      <c r="C36" s="25" t="s">
        <v>38</v>
      </c>
      <c r="D36" s="26">
        <f t="shared" si="0"/>
        <v>14074</v>
      </c>
      <c r="E36" s="27">
        <f t="shared" si="1"/>
        <v>6754</v>
      </c>
      <c r="F36" s="27">
        <f t="shared" si="2"/>
        <v>7320</v>
      </c>
      <c r="G36" s="27">
        <v>62</v>
      </c>
      <c r="H36" s="27">
        <v>53</v>
      </c>
      <c r="I36" s="27">
        <v>346</v>
      </c>
      <c r="J36" s="27">
        <v>299</v>
      </c>
      <c r="K36" s="27">
        <v>1103</v>
      </c>
      <c r="L36" s="27">
        <v>1049</v>
      </c>
      <c r="M36" s="27">
        <v>4598</v>
      </c>
      <c r="N36" s="27">
        <v>4534</v>
      </c>
      <c r="O36" s="27">
        <v>645</v>
      </c>
      <c r="P36" s="27">
        <v>1385</v>
      </c>
      <c r="S36" s="29"/>
      <c r="T36" s="29"/>
    </row>
    <row r="37" spans="1:20" s="28" customFormat="1" ht="17.100000000000001" customHeight="1">
      <c r="A37" s="24">
        <v>17</v>
      </c>
      <c r="B37" s="38" t="s">
        <v>64</v>
      </c>
      <c r="C37" s="25" t="s">
        <v>39</v>
      </c>
      <c r="D37" s="26">
        <f t="shared" si="0"/>
        <v>13613</v>
      </c>
      <c r="E37" s="27">
        <f t="shared" si="1"/>
        <v>5896</v>
      </c>
      <c r="F37" s="27">
        <f t="shared" si="2"/>
        <v>7717</v>
      </c>
      <c r="G37" s="27">
        <v>94</v>
      </c>
      <c r="H37" s="27">
        <v>82</v>
      </c>
      <c r="I37" s="27">
        <v>534</v>
      </c>
      <c r="J37" s="27">
        <v>484</v>
      </c>
      <c r="K37" s="27">
        <v>1290</v>
      </c>
      <c r="L37" s="27">
        <v>1287</v>
      </c>
      <c r="M37" s="27">
        <v>3706</v>
      </c>
      <c r="N37" s="27">
        <v>5330</v>
      </c>
      <c r="O37" s="27">
        <v>272</v>
      </c>
      <c r="P37" s="27">
        <v>534</v>
      </c>
      <c r="S37" s="29"/>
      <c r="T37" s="29"/>
    </row>
    <row r="38" spans="1:20" s="28" customFormat="1" ht="17.100000000000001" customHeight="1">
      <c r="A38" s="24">
        <v>18</v>
      </c>
      <c r="B38" s="38" t="s">
        <v>65</v>
      </c>
      <c r="C38" s="25" t="s">
        <v>40</v>
      </c>
      <c r="D38" s="26">
        <f t="shared" si="0"/>
        <v>4224</v>
      </c>
      <c r="E38" s="27">
        <f t="shared" si="1"/>
        <v>1656</v>
      </c>
      <c r="F38" s="27">
        <f t="shared" si="2"/>
        <v>2568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1351</v>
      </c>
      <c r="N38" s="27">
        <v>1927</v>
      </c>
      <c r="O38" s="27">
        <v>305</v>
      </c>
      <c r="P38" s="27">
        <v>641</v>
      </c>
      <c r="S38" s="29"/>
      <c r="T38" s="29"/>
    </row>
    <row r="39" spans="1:20" s="28" customFormat="1" ht="17.100000000000001" customHeight="1">
      <c r="A39" s="24">
        <v>19</v>
      </c>
      <c r="B39" s="38" t="s">
        <v>66</v>
      </c>
      <c r="C39" s="25" t="s">
        <v>41</v>
      </c>
      <c r="D39" s="26">
        <f t="shared" si="0"/>
        <v>2903</v>
      </c>
      <c r="E39" s="27">
        <f t="shared" si="1"/>
        <v>1649</v>
      </c>
      <c r="F39" s="27">
        <f t="shared" si="2"/>
        <v>1254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1427</v>
      </c>
      <c r="N39" s="27">
        <v>1085</v>
      </c>
      <c r="O39" s="27">
        <v>222</v>
      </c>
      <c r="P39" s="27">
        <v>169</v>
      </c>
      <c r="S39" s="29"/>
      <c r="T39" s="29"/>
    </row>
    <row r="40" spans="1:20" s="28" customFormat="1" ht="17.100000000000001" customHeight="1">
      <c r="A40" s="24">
        <v>20</v>
      </c>
      <c r="B40" s="38" t="s">
        <v>67</v>
      </c>
      <c r="C40" s="25" t="s">
        <v>120</v>
      </c>
      <c r="D40" s="26">
        <f t="shared" si="0"/>
        <v>4877</v>
      </c>
      <c r="E40" s="27">
        <f t="shared" si="1"/>
        <v>2244</v>
      </c>
      <c r="F40" s="27">
        <f t="shared" si="2"/>
        <v>2633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1979</v>
      </c>
      <c r="N40" s="27">
        <v>1893</v>
      </c>
      <c r="O40" s="27">
        <v>265</v>
      </c>
      <c r="P40" s="27">
        <v>740</v>
      </c>
      <c r="S40" s="29"/>
      <c r="T40" s="29"/>
    </row>
    <row r="41" spans="1:20" s="28" customFormat="1" ht="17.100000000000001" customHeight="1">
      <c r="A41" s="24">
        <v>21</v>
      </c>
      <c r="B41" s="38" t="s">
        <v>68</v>
      </c>
      <c r="C41" s="25" t="s">
        <v>121</v>
      </c>
      <c r="D41" s="26">
        <f t="shared" si="0"/>
        <v>396</v>
      </c>
      <c r="E41" s="27">
        <f t="shared" si="1"/>
        <v>228</v>
      </c>
      <c r="F41" s="27">
        <f t="shared" si="2"/>
        <v>168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213</v>
      </c>
      <c r="N41" s="27">
        <v>153</v>
      </c>
      <c r="O41" s="27">
        <v>15</v>
      </c>
      <c r="P41" s="27">
        <v>15</v>
      </c>
      <c r="S41" s="29"/>
      <c r="T41" s="29"/>
    </row>
    <row r="42" spans="1:20" s="28" customFormat="1" ht="17.100000000000001" customHeight="1">
      <c r="A42" s="24">
        <v>22</v>
      </c>
      <c r="B42" s="38" t="s">
        <v>69</v>
      </c>
      <c r="C42" s="25" t="s">
        <v>42</v>
      </c>
      <c r="D42" s="26">
        <f t="shared" si="0"/>
        <v>5426</v>
      </c>
      <c r="E42" s="27">
        <f t="shared" si="1"/>
        <v>2390</v>
      </c>
      <c r="F42" s="27">
        <f t="shared" si="2"/>
        <v>3036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2068</v>
      </c>
      <c r="N42" s="27">
        <v>2273</v>
      </c>
      <c r="O42" s="27">
        <v>322</v>
      </c>
      <c r="P42" s="27">
        <v>763</v>
      </c>
      <c r="S42" s="29"/>
      <c r="T42" s="29"/>
    </row>
    <row r="43" spans="1:20" s="28" customFormat="1" ht="17.100000000000001" customHeight="1">
      <c r="A43" s="24">
        <v>23</v>
      </c>
      <c r="B43" s="38" t="s">
        <v>119</v>
      </c>
      <c r="C43" s="25" t="s">
        <v>118</v>
      </c>
      <c r="D43" s="26">
        <f t="shared" si="0"/>
        <v>3614</v>
      </c>
      <c r="E43" s="27">
        <f t="shared" si="1"/>
        <v>2196</v>
      </c>
      <c r="F43" s="27">
        <f t="shared" si="2"/>
        <v>1418</v>
      </c>
      <c r="G43" s="27">
        <v>7</v>
      </c>
      <c r="H43" s="27">
        <v>6</v>
      </c>
      <c r="I43" s="27">
        <v>60</v>
      </c>
      <c r="J43" s="27">
        <v>58</v>
      </c>
      <c r="K43" s="27">
        <v>190</v>
      </c>
      <c r="L43" s="27">
        <v>169</v>
      </c>
      <c r="M43" s="27">
        <v>1878</v>
      </c>
      <c r="N43" s="27">
        <v>1105</v>
      </c>
      <c r="O43" s="27">
        <v>61</v>
      </c>
      <c r="P43" s="27">
        <v>80</v>
      </c>
      <c r="S43" s="29"/>
      <c r="T43" s="29"/>
    </row>
    <row r="44" spans="1:20" s="22" customFormat="1" ht="26.25" customHeight="1">
      <c r="A44" s="19" t="s">
        <v>73</v>
      </c>
      <c r="B44" s="37"/>
      <c r="C44" s="20" t="s">
        <v>74</v>
      </c>
      <c r="D44" s="21">
        <f t="shared" ref="D44:D51" si="4">E44+F44</f>
        <v>438536</v>
      </c>
      <c r="E44" s="21">
        <f t="shared" ref="E44:E51" si="5">G44+I44+K44+M44+O44</f>
        <v>202301</v>
      </c>
      <c r="F44" s="21">
        <f t="shared" ref="F44:F51" si="6">H44+J44+L44+N44+P44</f>
        <v>236235</v>
      </c>
      <c r="G44" s="21">
        <f>SUM(G45:G51)</f>
        <v>1990</v>
      </c>
      <c r="H44" s="21">
        <f t="shared" ref="H44:P44" si="7">SUM(H45:H51)</f>
        <v>1884</v>
      </c>
      <c r="I44" s="21">
        <f t="shared" si="7"/>
        <v>10090</v>
      </c>
      <c r="J44" s="21">
        <f t="shared" si="7"/>
        <v>9758</v>
      </c>
      <c r="K44" s="21">
        <f t="shared" si="7"/>
        <v>34015</v>
      </c>
      <c r="L44" s="21">
        <f t="shared" si="7"/>
        <v>31943</v>
      </c>
      <c r="M44" s="21">
        <f t="shared" si="7"/>
        <v>137574</v>
      </c>
      <c r="N44" s="21">
        <f t="shared" si="7"/>
        <v>149898</v>
      </c>
      <c r="O44" s="21">
        <f t="shared" si="7"/>
        <v>18632</v>
      </c>
      <c r="P44" s="21">
        <f t="shared" si="7"/>
        <v>42752</v>
      </c>
      <c r="S44" s="23"/>
      <c r="T44" s="23"/>
    </row>
    <row r="45" spans="1:20" s="22" customFormat="1" ht="17.100000000000001" customHeight="1">
      <c r="A45" s="24">
        <v>1</v>
      </c>
      <c r="B45" s="38" t="s">
        <v>50</v>
      </c>
      <c r="C45" s="25" t="s">
        <v>25</v>
      </c>
      <c r="D45" s="26">
        <f t="shared" si="4"/>
        <v>48398</v>
      </c>
      <c r="E45" s="27">
        <f t="shared" si="5"/>
        <v>23134</v>
      </c>
      <c r="F45" s="27">
        <f t="shared" si="6"/>
        <v>25264</v>
      </c>
      <c r="G45" s="26">
        <f>'Прил. 11 СОГАЗ 2020'!F33+'Прил. 11 СОГАЗ 2020'!F34</f>
        <v>215</v>
      </c>
      <c r="H45" s="26">
        <f>'Прил. 11 СОГАЗ 2020'!G33+'Прил. 11 СОГАЗ 2020'!G34</f>
        <v>190</v>
      </c>
      <c r="I45" s="26">
        <f>'Прил. 11 СОГАЗ 2020'!H33+'Прил. 11 СОГАЗ 2020'!H34</f>
        <v>1046</v>
      </c>
      <c r="J45" s="26">
        <f>'Прил. 11 СОГАЗ 2020'!I33+'Прил. 11 СОГАЗ 2020'!I34</f>
        <v>1003</v>
      </c>
      <c r="K45" s="26">
        <f>'Прил. 11 СОГАЗ 2020'!J33+'Прил. 11 СОГАЗ 2020'!J34</f>
        <v>3269</v>
      </c>
      <c r="L45" s="26">
        <f>'Прил. 11 СОГАЗ 2020'!K33+'Прил. 11 СОГАЗ 2020'!K34</f>
        <v>3104</v>
      </c>
      <c r="M45" s="26">
        <f>'Прил. 11 СОГАЗ 2020'!L33+'Прил. 11 СОГАЗ 2020'!L34</f>
        <v>16574</v>
      </c>
      <c r="N45" s="26">
        <f>'Прил. 11 СОГАЗ 2020'!M33+'Прил. 11 СОГАЗ 2020'!M34</f>
        <v>16687</v>
      </c>
      <c r="O45" s="26">
        <f>'Прил. 11 СОГАЗ 2020'!N33+'Прил. 11 СОГАЗ 2020'!N34</f>
        <v>2030</v>
      </c>
      <c r="P45" s="26">
        <f>'Прил. 11 СОГАЗ 2020'!O33+'Прил. 11 СОГАЗ 2020'!O34</f>
        <v>4280</v>
      </c>
      <c r="S45" s="23"/>
      <c r="T45" s="23"/>
    </row>
    <row r="46" spans="1:20" s="22" customFormat="1" ht="17.100000000000001" customHeight="1">
      <c r="A46" s="24">
        <v>2</v>
      </c>
      <c r="B46" s="38" t="s">
        <v>51</v>
      </c>
      <c r="C46" s="25" t="s">
        <v>26</v>
      </c>
      <c r="D46" s="26">
        <f t="shared" si="4"/>
        <v>2812</v>
      </c>
      <c r="E46" s="27">
        <f t="shared" si="5"/>
        <v>1455</v>
      </c>
      <c r="F46" s="27">
        <f t="shared" si="6"/>
        <v>1357</v>
      </c>
      <c r="G46" s="26">
        <f>'Прил. 11 СОГАЗ 2020'!F35+'Прил. 11 СОГАЗ 2020'!F38</f>
        <v>1</v>
      </c>
      <c r="H46" s="26">
        <f>'Прил. 11 СОГАЗ 2020'!G35+'Прил. 11 СОГАЗ 2020'!G38</f>
        <v>2</v>
      </c>
      <c r="I46" s="26">
        <f>'Прил. 11 СОГАЗ 2020'!H35+'Прил. 11 СОГАЗ 2020'!H38</f>
        <v>15</v>
      </c>
      <c r="J46" s="26">
        <f>'Прил. 11 СОГАЗ 2020'!I35+'Прил. 11 СОГАЗ 2020'!I38</f>
        <v>7</v>
      </c>
      <c r="K46" s="26">
        <f>'Прил. 11 СОГАЗ 2020'!J35+'Прил. 11 СОГАЗ 2020'!J38</f>
        <v>125</v>
      </c>
      <c r="L46" s="26">
        <f>'Прил. 11 СОГАЗ 2020'!K35+'Прил. 11 СОГАЗ 2020'!K38</f>
        <v>121</v>
      </c>
      <c r="M46" s="26">
        <f>'Прил. 11 СОГАЗ 2020'!L35+'Прил. 11 СОГАЗ 2020'!L38</f>
        <v>1187</v>
      </c>
      <c r="N46" s="26">
        <f>'Прил. 11 СОГАЗ 2020'!M35+'Прил. 11 СОГАЗ 2020'!M38</f>
        <v>1040</v>
      </c>
      <c r="O46" s="26">
        <f>'Прил. 11 СОГАЗ 2020'!N35+'Прил. 11 СОГАЗ 2020'!N38</f>
        <v>127</v>
      </c>
      <c r="P46" s="26">
        <f>'Прил. 11 СОГАЗ 2020'!O35+'Прил. 11 СОГАЗ 2020'!O38</f>
        <v>187</v>
      </c>
      <c r="S46" s="23"/>
      <c r="T46" s="23"/>
    </row>
    <row r="47" spans="1:20" s="22" customFormat="1" ht="17.100000000000001" customHeight="1">
      <c r="A47" s="24">
        <v>5</v>
      </c>
      <c r="B47" s="38" t="s">
        <v>54</v>
      </c>
      <c r="C47" s="25" t="s">
        <v>29</v>
      </c>
      <c r="D47" s="26">
        <f t="shared" si="4"/>
        <v>0</v>
      </c>
      <c r="E47" s="27">
        <f t="shared" si="5"/>
        <v>0</v>
      </c>
      <c r="F47" s="27">
        <f t="shared" si="6"/>
        <v>0</v>
      </c>
      <c r="G47" s="26"/>
      <c r="H47" s="26"/>
      <c r="I47" s="26"/>
      <c r="J47" s="26"/>
      <c r="K47" s="26"/>
      <c r="L47" s="26"/>
      <c r="M47" s="26"/>
      <c r="N47" s="26"/>
      <c r="O47" s="26"/>
      <c r="P47" s="26"/>
      <c r="S47" s="23"/>
      <c r="T47" s="23"/>
    </row>
    <row r="48" spans="1:20" s="22" customFormat="1" ht="17.100000000000001" customHeight="1">
      <c r="A48" s="24">
        <v>9</v>
      </c>
      <c r="B48" s="38" t="s">
        <v>110</v>
      </c>
      <c r="C48" s="25" t="s">
        <v>109</v>
      </c>
      <c r="D48" s="26">
        <f t="shared" si="4"/>
        <v>359042</v>
      </c>
      <c r="E48" s="27">
        <f t="shared" si="5"/>
        <v>164797</v>
      </c>
      <c r="F48" s="27">
        <f t="shared" si="6"/>
        <v>194245</v>
      </c>
      <c r="G48" s="58">
        <f>'Прил. 11 СОГАЗ 2020'!F20+'Прил. 11 СОГАЗ 2020'!F22+'Прил. 11 СОГАЗ 2020'!F28+'Прил. 11 СОГАЗ 2020'!F40+'Прил. 11 СОГАЗ 2020'!F42+'Прил. 11 СОГАЗ 2020'!F25+'Прил. 11 СОГАЗ 2020'!F27+'Прил. 11 СОГАЗ 2020'!F39+'Прил. 11 СОГАЗ 2020'!F41</f>
        <v>1619</v>
      </c>
      <c r="H48" s="58">
        <f>'Прил. 11 СОГАЗ 2020'!G20+'Прил. 11 СОГАЗ 2020'!G22+'Прил. 11 СОГАЗ 2020'!G28+'Прил. 11 СОГАЗ 2020'!G40+'Прил. 11 СОГАЗ 2020'!G42+'Прил. 11 СОГАЗ 2020'!G25+'Прил. 11 СОГАЗ 2020'!G27+'Прил. 11 СОГАЗ 2020'!G39+'Прил. 11 СОГАЗ 2020'!G41</f>
        <v>1559</v>
      </c>
      <c r="I48" s="58">
        <f>'Прил. 11 СОГАЗ 2020'!H20+'Прил. 11 СОГАЗ 2020'!H22+'Прил. 11 СОГАЗ 2020'!H28+'Прил. 11 СОГАЗ 2020'!H40+'Прил. 11 СОГАЗ 2020'!H42+'Прил. 11 СОГАЗ 2020'!H25+'Прил. 11 СОГАЗ 2020'!H27+'Прил. 11 СОГАЗ 2020'!H39+'Прил. 11 СОГАЗ 2020'!H41</f>
        <v>8128</v>
      </c>
      <c r="J48" s="58">
        <f>'Прил. 11 СОГАЗ 2020'!I20+'Прил. 11 СОГАЗ 2020'!I22+'Прил. 11 СОГАЗ 2020'!I28+'Прил. 11 СОГАЗ 2020'!I40+'Прил. 11 СОГАЗ 2020'!I42+'Прил. 11 СОГАЗ 2020'!I25+'Прил. 11 СОГАЗ 2020'!I27+'Прил. 11 СОГАЗ 2020'!I39+'Прил. 11 СОГАЗ 2020'!I41</f>
        <v>7946</v>
      </c>
      <c r="K48" s="58">
        <f>'Прил. 11 СОГАЗ 2020'!J20+'Прил. 11 СОГАЗ 2020'!J22+'Прил. 11 СОГАЗ 2020'!J28+'Прил. 11 СОГАЗ 2020'!J40+'Прил. 11 СОГАЗ 2020'!J42+'Прил. 11 СОГАЗ 2020'!J25+'Прил. 11 СОГАЗ 2020'!J27+'Прил. 11 СОГАЗ 2020'!J39+'Прил. 11 СОГАЗ 2020'!J41</f>
        <v>28165</v>
      </c>
      <c r="L48" s="58">
        <f>'Прил. 11 СОГАЗ 2020'!K20+'Прил. 11 СОГАЗ 2020'!K22+'Прил. 11 СОГАЗ 2020'!K28+'Прил. 11 СОГАЗ 2020'!K40+'Прил. 11 СОГАЗ 2020'!K42+'Прил. 11 СОГАЗ 2020'!K25+'Прил. 11 СОГАЗ 2020'!K27+'Прил. 11 СОГАЗ 2020'!K39+'Прил. 11 СОГАЗ 2020'!K41</f>
        <v>26338</v>
      </c>
      <c r="M48" s="58">
        <f>'Прил. 11 СОГАЗ 2020'!L20+'Прил. 11 СОГАЗ 2020'!L22+'Прил. 11 СОГАЗ 2020'!L28+'Прил. 11 СОГАЗ 2020'!L40+'Прил. 11 СОГАЗ 2020'!L42+'Прил. 11 СОГАЗ 2020'!L25+'Прил. 11 СОГАЗ 2020'!L27+'Прил. 11 СОГАЗ 2020'!L39+'Прил. 11 СОГАЗ 2020'!L41</f>
        <v>111329</v>
      </c>
      <c r="N48" s="58">
        <f>'Прил. 11 СОГАЗ 2020'!M20+'Прил. 11 СОГАЗ 2020'!M22+'Прил. 11 СОГАЗ 2020'!M28+'Прил. 11 СОГАЗ 2020'!M40+'Прил. 11 СОГАЗ 2020'!M42+'Прил. 11 СОГАЗ 2020'!M25+'Прил. 11 СОГАЗ 2020'!M27+'Прил. 11 СОГАЗ 2020'!M39+'Прил. 11 СОГАЗ 2020'!M41</f>
        <v>122046</v>
      </c>
      <c r="O48" s="58">
        <f>'Прил. 11 СОГАЗ 2020'!N20+'Прил. 11 СОГАЗ 2020'!N22+'Прил. 11 СОГАЗ 2020'!N28+'Прил. 11 СОГАЗ 2020'!N40+'Прил. 11 СОГАЗ 2020'!N42+'Прил. 11 СОГАЗ 2020'!N25+'Прил. 11 СОГАЗ 2020'!N27+'Прил. 11 СОГАЗ 2020'!N39+'Прил. 11 СОГАЗ 2020'!N41</f>
        <v>15556</v>
      </c>
      <c r="P48" s="58">
        <f>'Прил. 11 СОГАЗ 2020'!O20+'Прил. 11 СОГАЗ 2020'!O22+'Прил. 11 СОГАЗ 2020'!O28+'Прил. 11 СОГАЗ 2020'!O40+'Прил. 11 СОГАЗ 2020'!O42+'Прил. 11 СОГАЗ 2020'!O25+'Прил. 11 СОГАЗ 2020'!O27+'Прил. 11 СОГАЗ 2020'!O39+'Прил. 11 СОГАЗ 2020'!O41</f>
        <v>36356</v>
      </c>
      <c r="S48" s="23"/>
      <c r="T48" s="23"/>
    </row>
    <row r="49" spans="1:20" s="22" customFormat="1" ht="17.100000000000001" customHeight="1">
      <c r="A49" s="24">
        <v>10</v>
      </c>
      <c r="B49" s="38" t="s">
        <v>63</v>
      </c>
      <c r="C49" s="25" t="s">
        <v>38</v>
      </c>
      <c r="D49" s="26">
        <f t="shared" si="4"/>
        <v>14111</v>
      </c>
      <c r="E49" s="27">
        <f t="shared" si="5"/>
        <v>6737</v>
      </c>
      <c r="F49" s="27">
        <f t="shared" si="6"/>
        <v>7374</v>
      </c>
      <c r="G49" s="26">
        <f>'Прил. 11 СОГАЗ 2020'!F36</f>
        <v>62</v>
      </c>
      <c r="H49" s="26">
        <f>'Прил. 11 СОГАЗ 2020'!G36</f>
        <v>52</v>
      </c>
      <c r="I49" s="26">
        <f>'Прил. 11 СОГАЗ 2020'!H36</f>
        <v>350</v>
      </c>
      <c r="J49" s="26">
        <f>'Прил. 11 СОГАЗ 2020'!I36</f>
        <v>300</v>
      </c>
      <c r="K49" s="26">
        <f>'Прил. 11 СОГАЗ 2020'!J36</f>
        <v>1111</v>
      </c>
      <c r="L49" s="26">
        <f>'Прил. 11 СОГАЗ 2020'!K36</f>
        <v>1066</v>
      </c>
      <c r="M49" s="26">
        <f>'Прил. 11 СОГАЗ 2020'!L36</f>
        <v>4571</v>
      </c>
      <c r="N49" s="26">
        <f>'Прил. 11 СОГАЗ 2020'!M36</f>
        <v>4570</v>
      </c>
      <c r="O49" s="26">
        <f>'Прил. 11 СОГАЗ 2020'!N36</f>
        <v>643</v>
      </c>
      <c r="P49" s="26">
        <f>'Прил. 11 СОГАЗ 2020'!O36</f>
        <v>1386</v>
      </c>
      <c r="S49" s="23"/>
      <c r="T49" s="23"/>
    </row>
    <row r="50" spans="1:20" s="22" customFormat="1" ht="17.100000000000001" customHeight="1">
      <c r="A50" s="24">
        <v>11</v>
      </c>
      <c r="B50" s="38" t="s">
        <v>64</v>
      </c>
      <c r="C50" s="25" t="s">
        <v>39</v>
      </c>
      <c r="D50" s="26">
        <f t="shared" si="4"/>
        <v>14173</v>
      </c>
      <c r="E50" s="27">
        <f t="shared" si="5"/>
        <v>6178</v>
      </c>
      <c r="F50" s="27">
        <f t="shared" si="6"/>
        <v>7995</v>
      </c>
      <c r="G50" s="26">
        <f>'Прил. 11 СОГАЗ 2020'!F29+'Прил. 11 СОГАЗ 2020'!F30+'Прил. 11 СОГАЗ 2020'!F31+'Прил. 11 СОГАЗ 2020'!F32+'Прил. 11 СОГАЗ 2020'!F24</f>
        <v>93</v>
      </c>
      <c r="H50" s="26">
        <f>'Прил. 11 СОГАЗ 2020'!G29+'Прил. 11 СОГАЗ 2020'!G30+'Прил. 11 СОГАЗ 2020'!G31+'Прил. 11 СОГАЗ 2020'!G32+'Прил. 11 СОГАЗ 2020'!G24</f>
        <v>81</v>
      </c>
      <c r="I50" s="26">
        <f>'Прил. 11 СОГАЗ 2020'!H29+'Прил. 11 СОГАЗ 2020'!H30+'Прил. 11 СОГАЗ 2020'!H31+'Прил. 11 СОГАЗ 2020'!H32+'Прил. 11 СОГАЗ 2020'!H24</f>
        <v>551</v>
      </c>
      <c r="J50" s="26">
        <f>'Прил. 11 СОГАЗ 2020'!I29+'Прил. 11 СОГАЗ 2020'!I30+'Прил. 11 СОГАЗ 2020'!I31+'Прил. 11 СОГАЗ 2020'!I32+'Прил. 11 СОГАЗ 2020'!I24</f>
        <v>502</v>
      </c>
      <c r="K50" s="26">
        <f>'Прил. 11 СОГАЗ 2020'!J29+'Прил. 11 СОГАЗ 2020'!J30+'Прил. 11 СОГАЗ 2020'!J31+'Прил. 11 СОГАЗ 2020'!J32+'Прил. 11 СОГАЗ 2020'!J24</f>
        <v>1345</v>
      </c>
      <c r="L50" s="26">
        <f>'Прил. 11 СОГАЗ 2020'!K29+'Прил. 11 СОГАЗ 2020'!K30+'Прил. 11 СОГАЗ 2020'!K31+'Прил. 11 СОГАЗ 2020'!K32+'Прил. 11 СОГАЗ 2020'!K24</f>
        <v>1314</v>
      </c>
      <c r="M50" s="26">
        <f>'Прил. 11 СОГАЗ 2020'!L29+'Прил. 11 СОГАЗ 2020'!L30+'Прил. 11 СОГАЗ 2020'!L31+'Прил. 11 СОГАЗ 2020'!L32+'Прил. 11 СОГАЗ 2020'!L24</f>
        <v>3913</v>
      </c>
      <c r="N50" s="26">
        <f>'Прил. 11 СОГАЗ 2020'!M29+'Прил. 11 СОГАЗ 2020'!M30+'Прил. 11 СОГАЗ 2020'!M31+'Прил. 11 СОГАЗ 2020'!M32+'Прил. 11 СОГАЗ 2020'!M24</f>
        <v>5555</v>
      </c>
      <c r="O50" s="26">
        <f>'Прил. 11 СОГАЗ 2020'!N29+'Прил. 11 СОГАЗ 2020'!N30+'Прил. 11 СОГАЗ 2020'!N31+'Прил. 11 СОГАЗ 2020'!N32+'Прил. 11 СОГАЗ 2020'!N24</f>
        <v>276</v>
      </c>
      <c r="P50" s="26">
        <f>'Прил. 11 СОГАЗ 2020'!O29+'Прил. 11 СОГАЗ 2020'!O30+'Прил. 11 СОГАЗ 2020'!O31+'Прил. 11 СОГАЗ 2020'!O32+'Прил. 11 СОГАЗ 2020'!O24</f>
        <v>543</v>
      </c>
      <c r="S50" s="23"/>
      <c r="T50" s="23"/>
    </row>
    <row r="51" spans="1:20" s="22" customFormat="1" ht="17.100000000000001" customHeight="1">
      <c r="A51" s="24">
        <v>12</v>
      </c>
      <c r="B51" s="38"/>
      <c r="C51" s="25"/>
      <c r="D51" s="26">
        <f t="shared" si="4"/>
        <v>0</v>
      </c>
      <c r="E51" s="27">
        <f t="shared" si="5"/>
        <v>0</v>
      </c>
      <c r="F51" s="27">
        <f t="shared" si="6"/>
        <v>0</v>
      </c>
      <c r="G51" s="26"/>
      <c r="H51" s="26"/>
      <c r="I51" s="26"/>
      <c r="J51" s="26"/>
      <c r="K51" s="26"/>
      <c r="L51" s="26"/>
      <c r="M51" s="26"/>
      <c r="N51" s="26"/>
      <c r="O51" s="26"/>
      <c r="P51" s="26"/>
      <c r="S51" s="23"/>
      <c r="T51" s="23"/>
    </row>
    <row r="52" spans="1:20" s="30" customFormat="1" ht="17.100000000000001" customHeight="1">
      <c r="A52" s="39"/>
      <c r="B52" s="40"/>
      <c r="C52" s="41"/>
      <c r="D52" s="42"/>
      <c r="E52" s="43"/>
      <c r="F52" s="43"/>
      <c r="G52" s="43"/>
      <c r="H52" s="44"/>
      <c r="I52" s="43"/>
      <c r="J52" s="44"/>
      <c r="K52" s="44"/>
      <c r="L52" s="44"/>
      <c r="M52" s="44"/>
      <c r="N52" s="44"/>
      <c r="O52" s="45"/>
      <c r="P52" s="45"/>
    </row>
    <row r="53" spans="1:20" s="30" customFormat="1" ht="17.100000000000001" customHeight="1">
      <c r="A53" s="39"/>
      <c r="B53" s="40"/>
      <c r="C53" s="41"/>
      <c r="D53" s="42"/>
      <c r="E53" s="43"/>
      <c r="F53" s="43"/>
      <c r="G53" s="43"/>
      <c r="H53" s="44"/>
      <c r="I53" s="43"/>
      <c r="J53" s="44"/>
      <c r="K53" s="44"/>
      <c r="L53" s="44"/>
      <c r="M53" s="44"/>
      <c r="N53" s="44"/>
      <c r="O53" s="45"/>
      <c r="P53" s="45"/>
    </row>
    <row r="54" spans="1:20" s="18" customFormat="1" ht="5.25" customHeight="1">
      <c r="A54" s="31"/>
      <c r="B54" s="31"/>
      <c r="C54" s="32"/>
      <c r="D54" s="32"/>
      <c r="E54" s="33"/>
      <c r="F54" s="33"/>
      <c r="G54" s="33"/>
      <c r="H54" s="33"/>
      <c r="I54" s="33"/>
      <c r="J54" s="33"/>
      <c r="K54" s="33"/>
      <c r="L54" s="33"/>
      <c r="M54" s="33"/>
      <c r="N54" s="33"/>
    </row>
    <row r="55" spans="1:20" s="18" customFormat="1" ht="11.25" customHeight="1">
      <c r="A55" s="31"/>
      <c r="B55" s="31"/>
      <c r="C55" s="32"/>
      <c r="D55" s="32"/>
    </row>
    <row r="56" spans="1:20" s="35" customFormat="1">
      <c r="A56" s="34" t="s">
        <v>43</v>
      </c>
      <c r="B56" s="34"/>
      <c r="E56" s="70"/>
      <c r="F56" s="70"/>
      <c r="G56" s="63"/>
      <c r="H56" s="63"/>
      <c r="I56" s="63"/>
      <c r="J56" s="63"/>
      <c r="K56" s="63"/>
      <c r="L56" s="63"/>
      <c r="M56" s="63"/>
    </row>
    <row r="57" spans="1:20" s="35" customFormat="1" ht="13.5" customHeight="1">
      <c r="E57" s="61" t="s">
        <v>44</v>
      </c>
      <c r="F57" s="61"/>
      <c r="G57" s="62" t="s">
        <v>45</v>
      </c>
      <c r="H57" s="62"/>
      <c r="I57" s="62"/>
      <c r="J57" s="62"/>
      <c r="K57" s="62"/>
      <c r="L57" s="62"/>
      <c r="M57" s="62"/>
    </row>
    <row r="58" spans="1:20" s="35" customFormat="1" ht="22.5" customHeight="1">
      <c r="A58" s="12" t="s">
        <v>46</v>
      </c>
      <c r="B58" s="12"/>
    </row>
    <row r="59" spans="1:20" s="35" customFormat="1" ht="21" customHeight="1">
      <c r="A59" s="63"/>
      <c r="B59" s="63"/>
      <c r="C59" s="63"/>
      <c r="D59" s="63"/>
      <c r="E59" s="70"/>
      <c r="F59" s="70"/>
      <c r="G59" s="63"/>
      <c r="H59" s="63"/>
      <c r="I59" s="63"/>
      <c r="J59" s="63"/>
      <c r="K59" s="63"/>
      <c r="L59" s="63"/>
      <c r="M59" s="63"/>
    </row>
    <row r="60" spans="1:20" s="36" customFormat="1" ht="12">
      <c r="A60" s="62" t="s">
        <v>47</v>
      </c>
      <c r="B60" s="62"/>
      <c r="C60" s="62"/>
      <c r="D60" s="62"/>
      <c r="E60" s="61" t="s">
        <v>44</v>
      </c>
      <c r="F60" s="61"/>
      <c r="G60" s="62" t="s">
        <v>45</v>
      </c>
      <c r="H60" s="62"/>
      <c r="I60" s="62"/>
      <c r="J60" s="62"/>
      <c r="K60" s="62"/>
      <c r="L60" s="62"/>
      <c r="M60" s="62"/>
    </row>
  </sheetData>
  <mergeCells count="27">
    <mergeCell ref="C15:C18"/>
    <mergeCell ref="A60:D60"/>
    <mergeCell ref="E60:F60"/>
    <mergeCell ref="G60:M60"/>
    <mergeCell ref="E56:F56"/>
    <mergeCell ref="G56:M56"/>
    <mergeCell ref="E57:F57"/>
    <mergeCell ref="G57:M57"/>
    <mergeCell ref="A59:D59"/>
    <mergeCell ref="E59:F59"/>
    <mergeCell ref="G59:M59"/>
    <mergeCell ref="A8:P8"/>
    <mergeCell ref="A9:P9"/>
    <mergeCell ref="D12:N12"/>
    <mergeCell ref="D13:N13"/>
    <mergeCell ref="E15:F17"/>
    <mergeCell ref="G10:J10"/>
    <mergeCell ref="B15:B18"/>
    <mergeCell ref="G17:H17"/>
    <mergeCell ref="K17:L17"/>
    <mergeCell ref="I17:J17"/>
    <mergeCell ref="G15:P15"/>
    <mergeCell ref="G16:L16"/>
    <mergeCell ref="M16:N16"/>
    <mergeCell ref="O16:P16"/>
    <mergeCell ref="A15:A18"/>
    <mergeCell ref="D15:D18"/>
  </mergeCells>
  <phoneticPr fontId="0" type="noConversion"/>
  <printOptions horizontalCentered="1"/>
  <pageMargins left="1.1023622047244095" right="0.19685039370078741" top="0.19685039370078741" bottom="0.19685039370078741" header="0.51181102362204722" footer="0.51181102362204722"/>
  <pageSetup paperSize="8"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T60"/>
  <sheetViews>
    <sheetView zoomScale="63" zoomScaleNormal="63" workbookViewId="0">
      <pane xSplit="3" ySplit="19" topLeftCell="D32" activePane="bottomRight" state="frozen"/>
      <selection activeCell="G21" sqref="G21:P43"/>
      <selection pane="topRight" activeCell="G21" sqref="G21:P43"/>
      <selection pane="bottomLeft" activeCell="G21" sqref="G21:P43"/>
      <selection pane="bottomRight" activeCell="G21" sqref="G21:P43"/>
    </sheetView>
  </sheetViews>
  <sheetFormatPr defaultRowHeight="18.75"/>
  <cols>
    <col min="1" max="1" width="5" style="1" bestFit="1" customWidth="1"/>
    <col min="2" max="2" width="5" style="1" customWidth="1"/>
    <col min="3" max="3" width="51.140625" style="3" customWidth="1"/>
    <col min="4" max="4" width="15.7109375" style="3" customWidth="1"/>
    <col min="5" max="16" width="11.7109375" style="3" customWidth="1"/>
    <col min="17" max="18" width="9.140625" style="3"/>
    <col min="19" max="20" width="9.140625" style="5"/>
    <col min="21" max="16384" width="9.140625" style="3"/>
  </cols>
  <sheetData>
    <row r="1" spans="1:16" ht="15" customHeight="1">
      <c r="C1" s="2"/>
      <c r="L1" s="4" t="s">
        <v>0</v>
      </c>
    </row>
    <row r="2" spans="1:16" ht="15" customHeight="1">
      <c r="C2" s="6"/>
      <c r="L2" s="4" t="s">
        <v>1</v>
      </c>
    </row>
    <row r="3" spans="1:16" ht="15" customHeight="1">
      <c r="C3" s="7"/>
      <c r="L3" s="4" t="s">
        <v>2</v>
      </c>
    </row>
    <row r="4" spans="1:16" ht="15" customHeight="1">
      <c r="L4" s="4" t="s">
        <v>3</v>
      </c>
    </row>
    <row r="5" spans="1:16" ht="15" customHeight="1">
      <c r="L5" s="4" t="s">
        <v>4</v>
      </c>
    </row>
    <row r="6" spans="1:16" ht="24" customHeight="1">
      <c r="L6" s="46" t="s">
        <v>122</v>
      </c>
    </row>
    <row r="7" spans="1:16" ht="9.75" customHeight="1">
      <c r="L7" s="8"/>
      <c r="M7" s="8"/>
      <c r="N7" s="8"/>
      <c r="O7" s="8"/>
      <c r="P7" s="8"/>
    </row>
    <row r="8" spans="1:16" s="9" customFormat="1" ht="20.25">
      <c r="A8" s="79" t="s">
        <v>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</row>
    <row r="9" spans="1:16" s="9" customFormat="1" ht="39" customHeight="1">
      <c r="A9" s="80" t="s">
        <v>6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</row>
    <row r="10" spans="1:16" s="9" customFormat="1" ht="20.25">
      <c r="F10" s="10" t="s">
        <v>7</v>
      </c>
      <c r="G10" s="89" t="s">
        <v>124</v>
      </c>
      <c r="H10" s="89"/>
      <c r="I10" s="89"/>
      <c r="J10" s="89"/>
      <c r="M10" s="11"/>
    </row>
    <row r="11" spans="1:16" ht="6.75" customHeight="1">
      <c r="L11" s="8"/>
      <c r="M11" s="8"/>
      <c r="N11" s="8"/>
      <c r="O11" s="8"/>
      <c r="P11" s="8"/>
    </row>
    <row r="12" spans="1:16" s="12" customFormat="1">
      <c r="D12" s="81" t="s">
        <v>72</v>
      </c>
      <c r="E12" s="81"/>
      <c r="F12" s="81"/>
      <c r="G12" s="81"/>
      <c r="H12" s="81"/>
      <c r="I12" s="81"/>
      <c r="J12" s="81"/>
      <c r="K12" s="81"/>
      <c r="L12" s="81"/>
      <c r="M12" s="81"/>
      <c r="N12" s="81"/>
    </row>
    <row r="13" spans="1:16" s="13" customFormat="1" ht="15.75">
      <c r="D13" s="82" t="s">
        <v>8</v>
      </c>
      <c r="E13" s="82"/>
      <c r="F13" s="82"/>
      <c r="G13" s="82"/>
      <c r="H13" s="82"/>
      <c r="I13" s="82"/>
      <c r="J13" s="82"/>
      <c r="K13" s="82"/>
      <c r="L13" s="82"/>
      <c r="M13" s="82"/>
      <c r="N13" s="82"/>
    </row>
    <row r="14" spans="1:16" ht="4.5" customHeight="1">
      <c r="L14" s="8"/>
      <c r="M14" s="8"/>
      <c r="N14" s="8"/>
      <c r="O14" s="8"/>
      <c r="P14" s="8"/>
    </row>
    <row r="15" spans="1:16" s="14" customFormat="1" ht="18.75" customHeight="1">
      <c r="A15" s="83" t="s">
        <v>9</v>
      </c>
      <c r="B15" s="76" t="s">
        <v>48</v>
      </c>
      <c r="C15" s="83" t="s">
        <v>10</v>
      </c>
      <c r="D15" s="83" t="s">
        <v>11</v>
      </c>
      <c r="E15" s="64" t="s">
        <v>12</v>
      </c>
      <c r="F15" s="65"/>
      <c r="G15" s="86" t="s">
        <v>13</v>
      </c>
      <c r="H15" s="87"/>
      <c r="I15" s="87"/>
      <c r="J15" s="87"/>
      <c r="K15" s="87"/>
      <c r="L15" s="87"/>
      <c r="M15" s="87"/>
      <c r="N15" s="87"/>
      <c r="O15" s="87"/>
      <c r="P15" s="88"/>
    </row>
    <row r="16" spans="1:16" s="14" customFormat="1" ht="35.25" customHeight="1">
      <c r="A16" s="84"/>
      <c r="B16" s="77"/>
      <c r="C16" s="84"/>
      <c r="D16" s="84"/>
      <c r="E16" s="66"/>
      <c r="F16" s="67"/>
      <c r="G16" s="71" t="s">
        <v>14</v>
      </c>
      <c r="H16" s="72"/>
      <c r="I16" s="72"/>
      <c r="J16" s="72"/>
      <c r="K16" s="72"/>
      <c r="L16" s="73"/>
      <c r="M16" s="71" t="s">
        <v>15</v>
      </c>
      <c r="N16" s="73"/>
      <c r="O16" s="74" t="s">
        <v>16</v>
      </c>
      <c r="P16" s="75"/>
    </row>
    <row r="17" spans="1:20" s="14" customFormat="1" ht="31.5" customHeight="1">
      <c r="A17" s="84"/>
      <c r="B17" s="77"/>
      <c r="C17" s="84"/>
      <c r="D17" s="84"/>
      <c r="E17" s="68"/>
      <c r="F17" s="69"/>
      <c r="G17" s="74" t="s">
        <v>17</v>
      </c>
      <c r="H17" s="75"/>
      <c r="I17" s="74" t="s">
        <v>18</v>
      </c>
      <c r="J17" s="75"/>
      <c r="K17" s="74" t="s">
        <v>19</v>
      </c>
      <c r="L17" s="75"/>
      <c r="M17" s="15" t="s">
        <v>114</v>
      </c>
      <c r="N17" s="15" t="s">
        <v>115</v>
      </c>
      <c r="O17" s="15" t="s">
        <v>116</v>
      </c>
      <c r="P17" s="15" t="s">
        <v>117</v>
      </c>
    </row>
    <row r="18" spans="1:20" s="14" customFormat="1">
      <c r="A18" s="85"/>
      <c r="B18" s="78"/>
      <c r="C18" s="85"/>
      <c r="D18" s="85"/>
      <c r="E18" s="16" t="s">
        <v>20</v>
      </c>
      <c r="F18" s="16" t="s">
        <v>21</v>
      </c>
      <c r="G18" s="16" t="s">
        <v>20</v>
      </c>
      <c r="H18" s="16" t="s">
        <v>21</v>
      </c>
      <c r="I18" s="16" t="s">
        <v>20</v>
      </c>
      <c r="J18" s="16" t="s">
        <v>21</v>
      </c>
      <c r="K18" s="16" t="s">
        <v>20</v>
      </c>
      <c r="L18" s="16" t="s">
        <v>21</v>
      </c>
      <c r="M18" s="16" t="s">
        <v>20</v>
      </c>
      <c r="N18" s="16" t="s">
        <v>21</v>
      </c>
      <c r="O18" s="16" t="s">
        <v>20</v>
      </c>
      <c r="P18" s="16" t="s">
        <v>21</v>
      </c>
    </row>
    <row r="19" spans="1:20" s="18" customFormat="1" ht="12.7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7">
        <v>15</v>
      </c>
      <c r="P19" s="17">
        <v>16</v>
      </c>
    </row>
    <row r="20" spans="1:20" s="22" customFormat="1" ht="26.25" customHeight="1">
      <c r="A20" s="19" t="s">
        <v>22</v>
      </c>
      <c r="B20" s="37"/>
      <c r="C20" s="20" t="s">
        <v>23</v>
      </c>
      <c r="D20" s="21">
        <f t="shared" ref="D20:D43" si="0">E20+F20</f>
        <v>279922</v>
      </c>
      <c r="E20" s="21">
        <f t="shared" ref="E20:E43" si="1">G20+I20+K20+M20+O20</f>
        <v>128111</v>
      </c>
      <c r="F20" s="21">
        <f t="shared" ref="F20:F43" si="2">H20+J20+L20+N20+P20</f>
        <v>151811</v>
      </c>
      <c r="G20" s="21">
        <f t="shared" ref="G20:P20" si="3">SUM(G21:G43)</f>
        <v>1120</v>
      </c>
      <c r="H20" s="21">
        <f t="shared" si="3"/>
        <v>1107</v>
      </c>
      <c r="I20" s="21">
        <f t="shared" si="3"/>
        <v>6148</v>
      </c>
      <c r="J20" s="21">
        <f t="shared" si="3"/>
        <v>5600</v>
      </c>
      <c r="K20" s="21">
        <f t="shared" si="3"/>
        <v>23423</v>
      </c>
      <c r="L20" s="21">
        <f t="shared" si="3"/>
        <v>22242</v>
      </c>
      <c r="M20" s="21">
        <f t="shared" si="3"/>
        <v>85768</v>
      </c>
      <c r="N20" s="21">
        <f t="shared" si="3"/>
        <v>94220</v>
      </c>
      <c r="O20" s="21">
        <f t="shared" si="3"/>
        <v>11652</v>
      </c>
      <c r="P20" s="21">
        <f t="shared" si="3"/>
        <v>28642</v>
      </c>
      <c r="S20" s="23"/>
      <c r="T20" s="23"/>
    </row>
    <row r="21" spans="1:20" s="28" customFormat="1" ht="17.100000000000001" customHeight="1">
      <c r="A21" s="24">
        <v>1</v>
      </c>
      <c r="B21" s="38" t="s">
        <v>49</v>
      </c>
      <c r="C21" s="25" t="s">
        <v>24</v>
      </c>
      <c r="D21" s="26">
        <f t="shared" si="0"/>
        <v>316</v>
      </c>
      <c r="E21" s="27">
        <f t="shared" si="1"/>
        <v>70</v>
      </c>
      <c r="F21" s="27">
        <f t="shared" si="2"/>
        <v>246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60</v>
      </c>
      <c r="N21" s="27">
        <v>231</v>
      </c>
      <c r="O21" s="27">
        <v>10</v>
      </c>
      <c r="P21" s="27">
        <v>15</v>
      </c>
      <c r="S21" s="29"/>
      <c r="T21" s="29"/>
    </row>
    <row r="22" spans="1:20" s="28" customFormat="1" ht="17.100000000000001" customHeight="1">
      <c r="A22" s="24">
        <v>2</v>
      </c>
      <c r="B22" s="38" t="s">
        <v>50</v>
      </c>
      <c r="C22" s="25" t="s">
        <v>25</v>
      </c>
      <c r="D22" s="26">
        <f t="shared" si="0"/>
        <v>35177</v>
      </c>
      <c r="E22" s="27">
        <f t="shared" si="1"/>
        <v>15663</v>
      </c>
      <c r="F22" s="27">
        <f t="shared" si="2"/>
        <v>19514</v>
      </c>
      <c r="G22" s="27">
        <v>106</v>
      </c>
      <c r="H22" s="27">
        <v>114</v>
      </c>
      <c r="I22" s="27">
        <v>688</v>
      </c>
      <c r="J22" s="27">
        <v>632</v>
      </c>
      <c r="K22" s="27">
        <v>3171</v>
      </c>
      <c r="L22" s="27">
        <v>2933</v>
      </c>
      <c r="M22" s="27">
        <v>9916</v>
      </c>
      <c r="N22" s="27">
        <v>10830</v>
      </c>
      <c r="O22" s="27">
        <v>1782</v>
      </c>
      <c r="P22" s="27">
        <v>5005</v>
      </c>
      <c r="S22" s="29"/>
      <c r="T22" s="29"/>
    </row>
    <row r="23" spans="1:20" s="28" customFormat="1" ht="17.100000000000001" customHeight="1">
      <c r="A23" s="24">
        <v>3</v>
      </c>
      <c r="B23" s="38" t="s">
        <v>51</v>
      </c>
      <c r="C23" s="25" t="s">
        <v>26</v>
      </c>
      <c r="D23" s="26">
        <f t="shared" si="0"/>
        <v>41163</v>
      </c>
      <c r="E23" s="27">
        <f t="shared" si="1"/>
        <v>18116</v>
      </c>
      <c r="F23" s="27">
        <f t="shared" si="2"/>
        <v>23047</v>
      </c>
      <c r="G23" s="27">
        <v>162</v>
      </c>
      <c r="H23" s="27">
        <v>179</v>
      </c>
      <c r="I23" s="27">
        <v>936</v>
      </c>
      <c r="J23" s="27">
        <v>914</v>
      </c>
      <c r="K23" s="27">
        <v>3654</v>
      </c>
      <c r="L23" s="27">
        <v>3395</v>
      </c>
      <c r="M23" s="27">
        <v>11149</v>
      </c>
      <c r="N23" s="27">
        <v>13106</v>
      </c>
      <c r="O23" s="27">
        <v>2215</v>
      </c>
      <c r="P23" s="27">
        <v>5453</v>
      </c>
      <c r="S23" s="29"/>
      <c r="T23" s="29"/>
    </row>
    <row r="24" spans="1:20" s="28" customFormat="1" ht="17.100000000000001" customHeight="1">
      <c r="A24" s="24">
        <v>4</v>
      </c>
      <c r="B24" s="38" t="s">
        <v>52</v>
      </c>
      <c r="C24" s="25" t="s">
        <v>27</v>
      </c>
      <c r="D24" s="26">
        <f t="shared" si="0"/>
        <v>6524</v>
      </c>
      <c r="E24" s="27">
        <f t="shared" si="1"/>
        <v>3144</v>
      </c>
      <c r="F24" s="27">
        <f t="shared" si="2"/>
        <v>3380</v>
      </c>
      <c r="G24" s="27">
        <v>46</v>
      </c>
      <c r="H24" s="27">
        <v>30</v>
      </c>
      <c r="I24" s="27">
        <v>175</v>
      </c>
      <c r="J24" s="27">
        <v>179</v>
      </c>
      <c r="K24" s="27">
        <v>612</v>
      </c>
      <c r="L24" s="27">
        <v>581</v>
      </c>
      <c r="M24" s="27">
        <v>2199</v>
      </c>
      <c r="N24" s="27">
        <v>2335</v>
      </c>
      <c r="O24" s="27">
        <v>112</v>
      </c>
      <c r="P24" s="27">
        <v>255</v>
      </c>
      <c r="S24" s="29"/>
      <c r="T24" s="29"/>
    </row>
    <row r="25" spans="1:20" s="28" customFormat="1" ht="17.100000000000001" customHeight="1">
      <c r="A25" s="24">
        <v>5</v>
      </c>
      <c r="B25" s="38" t="s">
        <v>53</v>
      </c>
      <c r="C25" s="25" t="s">
        <v>28</v>
      </c>
      <c r="D25" s="26">
        <f t="shared" si="0"/>
        <v>8918</v>
      </c>
      <c r="E25" s="27">
        <f t="shared" si="1"/>
        <v>4154</v>
      </c>
      <c r="F25" s="27">
        <f t="shared" si="2"/>
        <v>4764</v>
      </c>
      <c r="G25" s="27">
        <v>26</v>
      </c>
      <c r="H25" s="27">
        <v>30</v>
      </c>
      <c r="I25" s="27">
        <v>180</v>
      </c>
      <c r="J25" s="27">
        <v>182</v>
      </c>
      <c r="K25" s="27">
        <v>729</v>
      </c>
      <c r="L25" s="27">
        <v>693</v>
      </c>
      <c r="M25" s="27">
        <v>2762</v>
      </c>
      <c r="N25" s="27">
        <v>2758</v>
      </c>
      <c r="O25" s="27">
        <v>457</v>
      </c>
      <c r="P25" s="27">
        <v>1101</v>
      </c>
      <c r="S25" s="29"/>
      <c r="T25" s="29"/>
    </row>
    <row r="26" spans="1:20" s="28" customFormat="1" ht="17.100000000000001" customHeight="1">
      <c r="A26" s="24">
        <v>6</v>
      </c>
      <c r="B26" s="38" t="s">
        <v>54</v>
      </c>
      <c r="C26" s="25" t="s">
        <v>29</v>
      </c>
      <c r="D26" s="26">
        <f t="shared" si="0"/>
        <v>43063</v>
      </c>
      <c r="E26" s="27">
        <f t="shared" si="1"/>
        <v>19394</v>
      </c>
      <c r="F26" s="27">
        <f t="shared" si="2"/>
        <v>23669</v>
      </c>
      <c r="G26" s="27">
        <v>156</v>
      </c>
      <c r="H26" s="27">
        <v>142</v>
      </c>
      <c r="I26" s="27">
        <v>864</v>
      </c>
      <c r="J26" s="27">
        <v>739</v>
      </c>
      <c r="K26" s="27">
        <v>3634</v>
      </c>
      <c r="L26" s="27">
        <v>3405</v>
      </c>
      <c r="M26" s="27">
        <v>12696</v>
      </c>
      <c r="N26" s="27">
        <v>14115</v>
      </c>
      <c r="O26" s="27">
        <v>2044</v>
      </c>
      <c r="P26" s="27">
        <v>5268</v>
      </c>
      <c r="S26" s="29"/>
      <c r="T26" s="29"/>
    </row>
    <row r="27" spans="1:20" s="28" customFormat="1" ht="17.100000000000001" customHeight="1">
      <c r="A27" s="24">
        <v>7</v>
      </c>
      <c r="B27" s="38" t="s">
        <v>55</v>
      </c>
      <c r="C27" s="25" t="s">
        <v>30</v>
      </c>
      <c r="D27" s="26">
        <f t="shared" si="0"/>
        <v>15614</v>
      </c>
      <c r="E27" s="27">
        <f t="shared" si="1"/>
        <v>6791</v>
      </c>
      <c r="F27" s="27">
        <f t="shared" si="2"/>
        <v>8823</v>
      </c>
      <c r="G27" s="27">
        <v>56</v>
      </c>
      <c r="H27" s="27">
        <v>61</v>
      </c>
      <c r="I27" s="27">
        <v>336</v>
      </c>
      <c r="J27" s="27">
        <v>277</v>
      </c>
      <c r="K27" s="27">
        <v>1461</v>
      </c>
      <c r="L27" s="27">
        <v>1371</v>
      </c>
      <c r="M27" s="27">
        <v>4299</v>
      </c>
      <c r="N27" s="27">
        <v>5235</v>
      </c>
      <c r="O27" s="27">
        <v>639</v>
      </c>
      <c r="P27" s="27">
        <v>1879</v>
      </c>
      <c r="S27" s="29"/>
      <c r="T27" s="29"/>
    </row>
    <row r="28" spans="1:20" s="28" customFormat="1" ht="17.100000000000001" customHeight="1">
      <c r="A28" s="24">
        <v>8</v>
      </c>
      <c r="B28" s="38" t="s">
        <v>56</v>
      </c>
      <c r="C28" s="25" t="s">
        <v>31</v>
      </c>
      <c r="D28" s="26">
        <f t="shared" si="0"/>
        <v>318</v>
      </c>
      <c r="E28" s="27">
        <f t="shared" si="1"/>
        <v>229</v>
      </c>
      <c r="F28" s="27">
        <f t="shared" si="2"/>
        <v>89</v>
      </c>
      <c r="G28" s="27">
        <v>0</v>
      </c>
      <c r="H28" s="27">
        <v>1</v>
      </c>
      <c r="I28" s="27">
        <v>2</v>
      </c>
      <c r="J28" s="27">
        <v>1</v>
      </c>
      <c r="K28" s="27">
        <v>9</v>
      </c>
      <c r="L28" s="27">
        <v>15</v>
      </c>
      <c r="M28" s="27">
        <v>215</v>
      </c>
      <c r="N28" s="27">
        <v>68</v>
      </c>
      <c r="O28" s="27">
        <v>3</v>
      </c>
      <c r="P28" s="27">
        <v>4</v>
      </c>
      <c r="S28" s="29"/>
      <c r="T28" s="29"/>
    </row>
    <row r="29" spans="1:20" s="28" customFormat="1" ht="17.100000000000001" customHeight="1">
      <c r="A29" s="24">
        <v>9</v>
      </c>
      <c r="B29" s="38" t="s">
        <v>57</v>
      </c>
      <c r="C29" s="25" t="s">
        <v>32</v>
      </c>
      <c r="D29" s="26">
        <f t="shared" si="0"/>
        <v>22500</v>
      </c>
      <c r="E29" s="27">
        <f t="shared" si="1"/>
        <v>9773</v>
      </c>
      <c r="F29" s="27">
        <f t="shared" si="2"/>
        <v>12727</v>
      </c>
      <c r="G29" s="27">
        <v>114</v>
      </c>
      <c r="H29" s="27">
        <v>125</v>
      </c>
      <c r="I29" s="27">
        <v>599</v>
      </c>
      <c r="J29" s="27">
        <v>589</v>
      </c>
      <c r="K29" s="27">
        <v>2462</v>
      </c>
      <c r="L29" s="27">
        <v>2406</v>
      </c>
      <c r="M29" s="27">
        <v>5971</v>
      </c>
      <c r="N29" s="27">
        <v>8030</v>
      </c>
      <c r="O29" s="27">
        <v>627</v>
      </c>
      <c r="P29" s="27">
        <v>1577</v>
      </c>
      <c r="S29" s="29"/>
      <c r="T29" s="29"/>
    </row>
    <row r="30" spans="1:20" s="28" customFormat="1" ht="17.100000000000001" customHeight="1">
      <c r="A30" s="24">
        <v>10</v>
      </c>
      <c r="B30" s="38" t="s">
        <v>58</v>
      </c>
      <c r="C30" s="25" t="s">
        <v>33</v>
      </c>
      <c r="D30" s="26">
        <f t="shared" si="0"/>
        <v>24290</v>
      </c>
      <c r="E30" s="27">
        <f t="shared" si="1"/>
        <v>11222</v>
      </c>
      <c r="F30" s="27">
        <f t="shared" si="2"/>
        <v>13068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10188</v>
      </c>
      <c r="N30" s="27">
        <v>10919</v>
      </c>
      <c r="O30" s="27">
        <v>1034</v>
      </c>
      <c r="P30" s="27">
        <v>2149</v>
      </c>
      <c r="S30" s="29"/>
      <c r="T30" s="29"/>
    </row>
    <row r="31" spans="1:20" s="28" customFormat="1" ht="17.100000000000001" customHeight="1">
      <c r="A31" s="24">
        <v>11</v>
      </c>
      <c r="B31" s="38" t="s">
        <v>112</v>
      </c>
      <c r="C31" s="25" t="s">
        <v>111</v>
      </c>
      <c r="D31" s="26">
        <f t="shared" si="0"/>
        <v>22109</v>
      </c>
      <c r="E31" s="27">
        <f t="shared" si="1"/>
        <v>9857</v>
      </c>
      <c r="F31" s="27">
        <f t="shared" si="2"/>
        <v>12252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8733</v>
      </c>
      <c r="N31" s="27">
        <v>9349</v>
      </c>
      <c r="O31" s="27">
        <v>1124</v>
      </c>
      <c r="P31" s="27">
        <v>2903</v>
      </c>
      <c r="S31" s="29"/>
      <c r="T31" s="29"/>
    </row>
    <row r="32" spans="1:20" s="28" customFormat="1" ht="17.100000000000001" customHeight="1">
      <c r="A32" s="24">
        <v>12</v>
      </c>
      <c r="B32" s="38" t="s">
        <v>59</v>
      </c>
      <c r="C32" s="25" t="s">
        <v>34</v>
      </c>
      <c r="D32" s="26">
        <f t="shared" si="0"/>
        <v>4418</v>
      </c>
      <c r="E32" s="27">
        <f t="shared" si="1"/>
        <v>2247</v>
      </c>
      <c r="F32" s="27">
        <f t="shared" si="2"/>
        <v>2171</v>
      </c>
      <c r="G32" s="27">
        <v>132</v>
      </c>
      <c r="H32" s="27">
        <v>124</v>
      </c>
      <c r="I32" s="27">
        <v>586</v>
      </c>
      <c r="J32" s="27">
        <v>517</v>
      </c>
      <c r="K32" s="27">
        <v>1529</v>
      </c>
      <c r="L32" s="27">
        <v>1530</v>
      </c>
      <c r="M32" s="27">
        <v>0</v>
      </c>
      <c r="N32" s="27">
        <v>0</v>
      </c>
      <c r="O32" s="27">
        <v>0</v>
      </c>
      <c r="P32" s="27">
        <v>0</v>
      </c>
      <c r="S32" s="29"/>
      <c r="T32" s="29"/>
    </row>
    <row r="33" spans="1:20" s="28" customFormat="1" ht="17.100000000000001" customHeight="1">
      <c r="A33" s="24">
        <v>13</v>
      </c>
      <c r="B33" s="38" t="s">
        <v>60</v>
      </c>
      <c r="C33" s="25" t="s">
        <v>35</v>
      </c>
      <c r="D33" s="26">
        <f t="shared" si="0"/>
        <v>3364</v>
      </c>
      <c r="E33" s="27">
        <f t="shared" si="1"/>
        <v>1675</v>
      </c>
      <c r="F33" s="27">
        <f t="shared" si="2"/>
        <v>1689</v>
      </c>
      <c r="G33" s="27">
        <v>70</v>
      </c>
      <c r="H33" s="27">
        <v>78</v>
      </c>
      <c r="I33" s="27">
        <v>410</v>
      </c>
      <c r="J33" s="27">
        <v>364</v>
      </c>
      <c r="K33" s="27">
        <v>1195</v>
      </c>
      <c r="L33" s="27">
        <v>1247</v>
      </c>
      <c r="M33" s="27">
        <v>0</v>
      </c>
      <c r="N33" s="27">
        <v>0</v>
      </c>
      <c r="O33" s="27">
        <v>0</v>
      </c>
      <c r="P33" s="27">
        <v>0</v>
      </c>
      <c r="S33" s="29"/>
      <c r="T33" s="29"/>
    </row>
    <row r="34" spans="1:20" s="28" customFormat="1" ht="17.100000000000001" customHeight="1">
      <c r="A34" s="24">
        <v>14</v>
      </c>
      <c r="B34" s="38" t="s">
        <v>61</v>
      </c>
      <c r="C34" s="25" t="s">
        <v>36</v>
      </c>
      <c r="D34" s="26">
        <f t="shared" si="0"/>
        <v>3034</v>
      </c>
      <c r="E34" s="27">
        <f t="shared" si="1"/>
        <v>1583</v>
      </c>
      <c r="F34" s="27">
        <f t="shared" si="2"/>
        <v>1451</v>
      </c>
      <c r="G34" s="27">
        <v>80</v>
      </c>
      <c r="H34" s="27">
        <v>52</v>
      </c>
      <c r="I34" s="27">
        <v>364</v>
      </c>
      <c r="J34" s="27">
        <v>334</v>
      </c>
      <c r="K34" s="27">
        <v>1139</v>
      </c>
      <c r="L34" s="27">
        <v>1065</v>
      </c>
      <c r="M34" s="27">
        <v>0</v>
      </c>
      <c r="N34" s="27">
        <v>0</v>
      </c>
      <c r="O34" s="27">
        <v>0</v>
      </c>
      <c r="P34" s="27">
        <v>0</v>
      </c>
      <c r="S34" s="29"/>
      <c r="T34" s="29"/>
    </row>
    <row r="35" spans="1:20" s="28" customFormat="1" ht="17.100000000000001" customHeight="1">
      <c r="A35" s="24">
        <v>15</v>
      </c>
      <c r="B35" s="38" t="s">
        <v>62</v>
      </c>
      <c r="C35" s="25" t="s">
        <v>37</v>
      </c>
      <c r="D35" s="26">
        <f t="shared" si="0"/>
        <v>2780</v>
      </c>
      <c r="E35" s="27">
        <f t="shared" si="1"/>
        <v>1402</v>
      </c>
      <c r="F35" s="27">
        <f t="shared" si="2"/>
        <v>1378</v>
      </c>
      <c r="G35" s="27">
        <v>4</v>
      </c>
      <c r="H35" s="27">
        <v>4</v>
      </c>
      <c r="I35" s="27">
        <v>12</v>
      </c>
      <c r="J35" s="27">
        <v>12</v>
      </c>
      <c r="K35" s="27">
        <v>69</v>
      </c>
      <c r="L35" s="27">
        <v>64</v>
      </c>
      <c r="M35" s="27">
        <v>1136</v>
      </c>
      <c r="N35" s="27">
        <v>1103</v>
      </c>
      <c r="O35" s="27">
        <v>181</v>
      </c>
      <c r="P35" s="27">
        <v>195</v>
      </c>
      <c r="S35" s="29"/>
      <c r="T35" s="29"/>
    </row>
    <row r="36" spans="1:20" s="28" customFormat="1" ht="17.100000000000001" customHeight="1">
      <c r="A36" s="24">
        <v>16</v>
      </c>
      <c r="B36" s="38" t="s">
        <v>63</v>
      </c>
      <c r="C36" s="25" t="s">
        <v>38</v>
      </c>
      <c r="D36" s="26">
        <f t="shared" si="0"/>
        <v>2840</v>
      </c>
      <c r="E36" s="27">
        <f t="shared" si="1"/>
        <v>1217</v>
      </c>
      <c r="F36" s="27">
        <f t="shared" si="2"/>
        <v>1623</v>
      </c>
      <c r="G36" s="27">
        <v>2</v>
      </c>
      <c r="H36" s="27">
        <v>0</v>
      </c>
      <c r="I36" s="27">
        <v>16</v>
      </c>
      <c r="J36" s="27">
        <v>12</v>
      </c>
      <c r="K36" s="27">
        <v>287</v>
      </c>
      <c r="L36" s="27">
        <v>229</v>
      </c>
      <c r="M36" s="27">
        <v>768</v>
      </c>
      <c r="N36" s="27">
        <v>1013</v>
      </c>
      <c r="O36" s="27">
        <v>144</v>
      </c>
      <c r="P36" s="27">
        <v>369</v>
      </c>
      <c r="S36" s="29"/>
      <c r="T36" s="29"/>
    </row>
    <row r="37" spans="1:20" s="28" customFormat="1" ht="17.100000000000001" customHeight="1">
      <c r="A37" s="24">
        <v>17</v>
      </c>
      <c r="B37" s="38" t="s">
        <v>64</v>
      </c>
      <c r="C37" s="25" t="s">
        <v>39</v>
      </c>
      <c r="D37" s="26">
        <f t="shared" si="0"/>
        <v>28827</v>
      </c>
      <c r="E37" s="27">
        <f t="shared" si="1"/>
        <v>13002</v>
      </c>
      <c r="F37" s="27">
        <f t="shared" si="2"/>
        <v>15825</v>
      </c>
      <c r="G37" s="27">
        <v>160</v>
      </c>
      <c r="H37" s="27">
        <v>160</v>
      </c>
      <c r="I37" s="27">
        <v>936</v>
      </c>
      <c r="J37" s="27">
        <v>805</v>
      </c>
      <c r="K37" s="27">
        <v>3408</v>
      </c>
      <c r="L37" s="27">
        <v>3222</v>
      </c>
      <c r="M37" s="27">
        <v>7890</v>
      </c>
      <c r="N37" s="27">
        <v>10388</v>
      </c>
      <c r="O37" s="27">
        <v>608</v>
      </c>
      <c r="P37" s="27">
        <v>1250</v>
      </c>
      <c r="S37" s="29"/>
      <c r="T37" s="29"/>
    </row>
    <row r="38" spans="1:20" s="28" customFormat="1" ht="17.100000000000001" customHeight="1">
      <c r="A38" s="24">
        <v>18</v>
      </c>
      <c r="B38" s="38" t="s">
        <v>65</v>
      </c>
      <c r="C38" s="25" t="s">
        <v>40</v>
      </c>
      <c r="D38" s="26">
        <f t="shared" si="0"/>
        <v>1946</v>
      </c>
      <c r="E38" s="27">
        <f t="shared" si="1"/>
        <v>645</v>
      </c>
      <c r="F38" s="27">
        <f t="shared" si="2"/>
        <v>1301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502</v>
      </c>
      <c r="N38" s="27">
        <v>917</v>
      </c>
      <c r="O38" s="27">
        <v>143</v>
      </c>
      <c r="P38" s="27">
        <v>384</v>
      </c>
      <c r="S38" s="29"/>
      <c r="T38" s="29"/>
    </row>
    <row r="39" spans="1:20" s="28" customFormat="1" ht="17.100000000000001" customHeight="1">
      <c r="A39" s="24">
        <v>19</v>
      </c>
      <c r="B39" s="38" t="s">
        <v>66</v>
      </c>
      <c r="C39" s="25" t="s">
        <v>41</v>
      </c>
      <c r="D39" s="26">
        <f t="shared" si="0"/>
        <v>929</v>
      </c>
      <c r="E39" s="27">
        <f t="shared" si="1"/>
        <v>505</v>
      </c>
      <c r="F39" s="27">
        <f t="shared" si="2"/>
        <v>424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456</v>
      </c>
      <c r="N39" s="27">
        <v>391</v>
      </c>
      <c r="O39" s="27">
        <v>49</v>
      </c>
      <c r="P39" s="27">
        <v>33</v>
      </c>
      <c r="S39" s="29"/>
      <c r="T39" s="29"/>
    </row>
    <row r="40" spans="1:20" s="28" customFormat="1" ht="17.100000000000001" customHeight="1">
      <c r="A40" s="24">
        <v>20</v>
      </c>
      <c r="B40" s="38" t="s">
        <v>67</v>
      </c>
      <c r="C40" s="25" t="s">
        <v>120</v>
      </c>
      <c r="D40" s="26">
        <f t="shared" si="0"/>
        <v>863</v>
      </c>
      <c r="E40" s="27">
        <f t="shared" si="1"/>
        <v>433</v>
      </c>
      <c r="F40" s="27">
        <f t="shared" si="2"/>
        <v>430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406</v>
      </c>
      <c r="N40" s="27">
        <v>335</v>
      </c>
      <c r="O40" s="27">
        <v>27</v>
      </c>
      <c r="P40" s="27">
        <v>95</v>
      </c>
      <c r="S40" s="29"/>
      <c r="T40" s="29"/>
    </row>
    <row r="41" spans="1:20" s="28" customFormat="1" ht="17.100000000000001" customHeight="1">
      <c r="A41" s="24">
        <v>21</v>
      </c>
      <c r="B41" s="38" t="s">
        <v>68</v>
      </c>
      <c r="C41" s="25" t="s">
        <v>121</v>
      </c>
      <c r="D41" s="26">
        <f t="shared" si="0"/>
        <v>5742</v>
      </c>
      <c r="E41" s="27">
        <f t="shared" si="1"/>
        <v>3294</v>
      </c>
      <c r="F41" s="27">
        <f t="shared" si="2"/>
        <v>2448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2938</v>
      </c>
      <c r="N41" s="27">
        <v>1894</v>
      </c>
      <c r="O41" s="27">
        <v>356</v>
      </c>
      <c r="P41" s="27">
        <v>554</v>
      </c>
      <c r="S41" s="29"/>
      <c r="T41" s="29"/>
    </row>
    <row r="42" spans="1:20" s="28" customFormat="1" ht="17.100000000000001" customHeight="1">
      <c r="A42" s="24">
        <v>22</v>
      </c>
      <c r="B42" s="38" t="s">
        <v>69</v>
      </c>
      <c r="C42" s="25" t="s">
        <v>42</v>
      </c>
      <c r="D42" s="26">
        <f t="shared" si="0"/>
        <v>1334</v>
      </c>
      <c r="E42" s="27">
        <f t="shared" si="1"/>
        <v>631</v>
      </c>
      <c r="F42" s="27">
        <f t="shared" si="2"/>
        <v>703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570</v>
      </c>
      <c r="N42" s="27">
        <v>593</v>
      </c>
      <c r="O42" s="27">
        <v>61</v>
      </c>
      <c r="P42" s="27">
        <v>110</v>
      </c>
      <c r="S42" s="29"/>
      <c r="T42" s="29"/>
    </row>
    <row r="43" spans="1:20" s="28" customFormat="1" ht="17.100000000000001" customHeight="1">
      <c r="A43" s="24">
        <v>23</v>
      </c>
      <c r="B43" s="38" t="s">
        <v>119</v>
      </c>
      <c r="C43" s="25" t="s">
        <v>118</v>
      </c>
      <c r="D43" s="26">
        <f t="shared" si="0"/>
        <v>3853</v>
      </c>
      <c r="E43" s="27">
        <f t="shared" si="1"/>
        <v>3064</v>
      </c>
      <c r="F43" s="27">
        <f t="shared" si="2"/>
        <v>789</v>
      </c>
      <c r="G43" s="27">
        <v>6</v>
      </c>
      <c r="H43" s="27">
        <v>7</v>
      </c>
      <c r="I43" s="27">
        <v>44</v>
      </c>
      <c r="J43" s="27">
        <v>43</v>
      </c>
      <c r="K43" s="27">
        <v>64</v>
      </c>
      <c r="L43" s="27">
        <v>86</v>
      </c>
      <c r="M43" s="27">
        <v>2914</v>
      </c>
      <c r="N43" s="27">
        <v>610</v>
      </c>
      <c r="O43" s="27">
        <v>36</v>
      </c>
      <c r="P43" s="27">
        <v>43</v>
      </c>
      <c r="S43" s="29"/>
      <c r="T43" s="29"/>
    </row>
    <row r="44" spans="1:20" s="22" customFormat="1" ht="26.25" customHeight="1">
      <c r="A44" s="19" t="s">
        <v>73</v>
      </c>
      <c r="B44" s="37"/>
      <c r="C44" s="20" t="s">
        <v>74</v>
      </c>
      <c r="D44" s="21">
        <f t="shared" ref="D44:D51" si="4">E44+F44</f>
        <v>279922</v>
      </c>
      <c r="E44" s="21">
        <f t="shared" ref="E44:E51" si="5">G44+I44+K44+M44+O44</f>
        <v>128111</v>
      </c>
      <c r="F44" s="21">
        <f t="shared" ref="F44:F51" si="6">H44+J44+L44+N44+P44</f>
        <v>151811</v>
      </c>
      <c r="G44" s="21">
        <f>SUM(G45:G51)</f>
        <v>1120</v>
      </c>
      <c r="H44" s="21">
        <f t="shared" ref="H44:P44" si="7">SUM(H45:H51)</f>
        <v>1107</v>
      </c>
      <c r="I44" s="21">
        <f t="shared" si="7"/>
        <v>6148</v>
      </c>
      <c r="J44" s="21">
        <f t="shared" si="7"/>
        <v>5600</v>
      </c>
      <c r="K44" s="21">
        <f t="shared" si="7"/>
        <v>23423</v>
      </c>
      <c r="L44" s="21">
        <f t="shared" si="7"/>
        <v>22242</v>
      </c>
      <c r="M44" s="21">
        <f t="shared" si="7"/>
        <v>85768</v>
      </c>
      <c r="N44" s="21">
        <f t="shared" si="7"/>
        <v>94220</v>
      </c>
      <c r="O44" s="21">
        <f t="shared" si="7"/>
        <v>11652</v>
      </c>
      <c r="P44" s="21">
        <f t="shared" si="7"/>
        <v>28642</v>
      </c>
      <c r="S44" s="23"/>
      <c r="T44" s="23"/>
    </row>
    <row r="45" spans="1:20" s="22" customFormat="1" ht="17.100000000000001" customHeight="1">
      <c r="A45" s="24">
        <v>1</v>
      </c>
      <c r="B45" s="38" t="s">
        <v>50</v>
      </c>
      <c r="C45" s="25" t="s">
        <v>25</v>
      </c>
      <c r="D45" s="26">
        <f t="shared" si="4"/>
        <v>37459</v>
      </c>
      <c r="E45" s="27">
        <f t="shared" si="5"/>
        <v>16485</v>
      </c>
      <c r="F45" s="27">
        <f t="shared" si="6"/>
        <v>20974</v>
      </c>
      <c r="G45" s="26">
        <f>'Прил. 11АЛЬФА 2020'!F33+'Прил. 11АЛЬФА 2020'!F34</f>
        <v>107</v>
      </c>
      <c r="H45" s="26">
        <f>'Прил. 11АЛЬФА 2020'!G33+'Прил. 11АЛЬФА 2020'!G34</f>
        <v>116</v>
      </c>
      <c r="I45" s="26">
        <f>'Прил. 11АЛЬФА 2020'!H33+'Прил. 11АЛЬФА 2020'!H34</f>
        <v>687</v>
      </c>
      <c r="J45" s="26">
        <f>'Прил. 11АЛЬФА 2020'!I33+'Прил. 11АЛЬФА 2020'!I34</f>
        <v>631</v>
      </c>
      <c r="K45" s="26">
        <f>'Прил. 11АЛЬФА 2020'!J33+'Прил. 11АЛЬФА 2020'!J34</f>
        <v>3207</v>
      </c>
      <c r="L45" s="26">
        <f>'Прил. 11АЛЬФА 2020'!K33+'Прил. 11АЛЬФА 2020'!K34</f>
        <v>2977</v>
      </c>
      <c r="M45" s="26">
        <f>'Прил. 11АЛЬФА 2020'!L33+'Прил. 11АЛЬФА 2020'!L34</f>
        <v>10561</v>
      </c>
      <c r="N45" s="26">
        <f>'Прил. 11АЛЬФА 2020'!M33+'Прил. 11АЛЬФА 2020'!M34</f>
        <v>11850</v>
      </c>
      <c r="O45" s="26">
        <f>'Прил. 11АЛЬФА 2020'!N33+'Прил. 11АЛЬФА 2020'!N34</f>
        <v>1923</v>
      </c>
      <c r="P45" s="26">
        <f>'Прил. 11АЛЬФА 2020'!O33+'Прил. 11АЛЬФА 2020'!O34</f>
        <v>5400</v>
      </c>
      <c r="S45" s="23"/>
      <c r="T45" s="23"/>
    </row>
    <row r="46" spans="1:20" s="22" customFormat="1" ht="17.100000000000001" customHeight="1">
      <c r="A46" s="24">
        <v>2</v>
      </c>
      <c r="B46" s="38" t="s">
        <v>51</v>
      </c>
      <c r="C46" s="25" t="s">
        <v>26</v>
      </c>
      <c r="D46" s="26">
        <f t="shared" si="4"/>
        <v>48102</v>
      </c>
      <c r="E46" s="27">
        <f t="shared" si="5"/>
        <v>22032</v>
      </c>
      <c r="F46" s="27">
        <f t="shared" si="6"/>
        <v>26070</v>
      </c>
      <c r="G46" s="26">
        <f>'Прил. 11АЛЬФА 2020'!F35+'Прил. 11АЛЬФА 2020'!F38</f>
        <v>165</v>
      </c>
      <c r="H46" s="26">
        <f>'Прил. 11АЛЬФА 2020'!G35+'Прил. 11АЛЬФА 2020'!G38</f>
        <v>180</v>
      </c>
      <c r="I46" s="26">
        <f>'Прил. 11АЛЬФА 2020'!H35+'Прил. 11АЛЬФА 2020'!H38</f>
        <v>960</v>
      </c>
      <c r="J46" s="26">
        <f>'Прил. 11АЛЬФА 2020'!I35+'Прил. 11АЛЬФА 2020'!I38</f>
        <v>932</v>
      </c>
      <c r="K46" s="26">
        <f>'Прил. 11АЛЬФА 2020'!J35+'Прил. 11АЛЬФА 2020'!J38</f>
        <v>3723</v>
      </c>
      <c r="L46" s="26">
        <f>'Прил. 11АЛЬФА 2020'!K35+'Прил. 11АЛЬФА 2020'!K38</f>
        <v>3491</v>
      </c>
      <c r="M46" s="26">
        <f>'Прил. 11АЛЬФА 2020'!L35+'Прил. 11АЛЬФА 2020'!L38</f>
        <v>14599</v>
      </c>
      <c r="N46" s="26">
        <f>'Прил. 11АЛЬФА 2020'!M35+'Прил. 11АЛЬФА 2020'!M38</f>
        <v>15430</v>
      </c>
      <c r="O46" s="26">
        <f>'Прил. 11АЛЬФА 2020'!N35+'Прил. 11АЛЬФА 2020'!N38</f>
        <v>2585</v>
      </c>
      <c r="P46" s="26">
        <f>'Прил. 11АЛЬФА 2020'!O35+'Прил. 11АЛЬФА 2020'!O38</f>
        <v>6037</v>
      </c>
      <c r="S46" s="23"/>
      <c r="T46" s="23"/>
    </row>
    <row r="47" spans="1:20" s="22" customFormat="1" ht="17.100000000000001" customHeight="1">
      <c r="A47" s="24">
        <v>5</v>
      </c>
      <c r="B47" s="38" t="s">
        <v>54</v>
      </c>
      <c r="C47" s="25" t="s">
        <v>29</v>
      </c>
      <c r="D47" s="26">
        <f t="shared" si="4"/>
        <v>0</v>
      </c>
      <c r="E47" s="27">
        <f t="shared" si="5"/>
        <v>0</v>
      </c>
      <c r="F47" s="27">
        <f t="shared" si="6"/>
        <v>0</v>
      </c>
      <c r="G47" s="26"/>
      <c r="H47" s="26"/>
      <c r="I47" s="26"/>
      <c r="J47" s="26"/>
      <c r="K47" s="26"/>
      <c r="L47" s="26"/>
      <c r="M47" s="26"/>
      <c r="N47" s="26"/>
      <c r="O47" s="26"/>
      <c r="P47" s="26"/>
      <c r="S47" s="23"/>
      <c r="T47" s="23"/>
    </row>
    <row r="48" spans="1:20" s="22" customFormat="1" ht="17.100000000000001" customHeight="1">
      <c r="A48" s="24">
        <v>9</v>
      </c>
      <c r="B48" s="38" t="s">
        <v>110</v>
      </c>
      <c r="C48" s="25" t="s">
        <v>109</v>
      </c>
      <c r="D48" s="26">
        <f t="shared" si="4"/>
        <v>161558</v>
      </c>
      <c r="E48" s="27">
        <f t="shared" si="5"/>
        <v>74903</v>
      </c>
      <c r="F48" s="27">
        <f t="shared" si="6"/>
        <v>86655</v>
      </c>
      <c r="G48" s="58">
        <f>'Прил. 11АЛЬФА 2020'!F20+'Прил. 11АЛЬФА 2020'!F22+'Прил. 11АЛЬФА 2020'!F28+'Прил. 11АЛЬФА 2020'!F40+'Прил. 11АЛЬФА 2020'!F42+'Прил. 11АЛЬФА 2020'!F25+'Прил. 11АЛЬФА 2020'!F27+'Прил. 11АЛЬФА 2020'!F39+'Прил. 11АЛЬФА 2020'!F41</f>
        <v>684</v>
      </c>
      <c r="H48" s="58">
        <f>'Прил. 11АЛЬФА 2020'!G20+'Прил. 11АЛЬФА 2020'!G22+'Прил. 11АЛЬФА 2020'!G28+'Прил. 11АЛЬФА 2020'!G40+'Прил. 11АЛЬФА 2020'!G42+'Прил. 11АЛЬФА 2020'!G25+'Прил. 11АЛЬФА 2020'!G27+'Прил. 11АЛЬФА 2020'!G39+'Прил. 11АЛЬФА 2020'!G41</f>
        <v>647</v>
      </c>
      <c r="I48" s="58">
        <f>'Прил. 11АЛЬФА 2020'!H20+'Прил. 11АЛЬФА 2020'!H22+'Прил. 11АЛЬФА 2020'!H28+'Прил. 11АЛЬФА 2020'!H40+'Прил. 11АЛЬФА 2020'!H42+'Прил. 11АЛЬФА 2020'!H25+'Прил. 11АЛЬФА 2020'!H27+'Прил. 11АЛЬФА 2020'!H39+'Прил. 11АЛЬФА 2020'!H41</f>
        <v>3500</v>
      </c>
      <c r="J48" s="58">
        <f>'Прил. 11АЛЬФА 2020'!I20+'Прил. 11АЛЬФА 2020'!I22+'Прил. 11АЛЬФА 2020'!I28+'Прил. 11АЛЬФА 2020'!I40+'Прил. 11АЛЬФА 2020'!I42+'Прил. 11АЛЬФА 2020'!I25+'Прил. 11АЛЬФА 2020'!I27+'Прил. 11АЛЬФА 2020'!I39+'Прил. 11АЛЬФА 2020'!I41</f>
        <v>3180</v>
      </c>
      <c r="K48" s="58">
        <f>'Прил. 11АЛЬФА 2020'!J20+'Прил. 11АЛЬФА 2020'!J22+'Прил. 11АЛЬФА 2020'!J28+'Прил. 11АЛЬФА 2020'!J40+'Прил. 11АЛЬФА 2020'!J42+'Прил. 11АЛЬФА 2020'!J25+'Прил. 11АЛЬФА 2020'!J27+'Прил. 11АЛЬФА 2020'!J39+'Прил. 11АЛЬФА 2020'!J41</f>
        <v>12684</v>
      </c>
      <c r="L48" s="58">
        <f>'Прил. 11АЛЬФА 2020'!K20+'Прил. 11АЛЬФА 2020'!K22+'Прил. 11АЛЬФА 2020'!K28+'Прил. 11АЛЬФА 2020'!K40+'Прил. 11АЛЬФА 2020'!K42+'Прил. 11АЛЬФА 2020'!K25+'Прил. 11АЛЬФА 2020'!K27+'Прил. 11АЛЬФА 2020'!K39+'Прил. 11АЛЬФА 2020'!K41</f>
        <v>12170</v>
      </c>
      <c r="M48" s="58">
        <f>'Прил. 11АЛЬФА 2020'!L20+'Прил. 11АЛЬФА 2020'!L22+'Прил. 11АЛЬФА 2020'!L28+'Прил. 11АЛЬФА 2020'!L40+'Прил. 11АЛЬФА 2020'!L42+'Прил. 11АЛЬФА 2020'!L25+'Прил. 11АЛЬФА 2020'!L27+'Прил. 11АЛЬФА 2020'!L39+'Прил. 11АЛЬФА 2020'!L41</f>
        <v>51655</v>
      </c>
      <c r="N48" s="58">
        <f>'Прил. 11АЛЬФА 2020'!M20+'Прил. 11АЛЬФА 2020'!M22+'Прил. 11АЛЬФА 2020'!M28+'Прил. 11АЛЬФА 2020'!M40+'Прил. 11АЛЬФА 2020'!M42+'Прил. 11АЛЬФА 2020'!M25+'Прил. 11АЛЬФА 2020'!M27+'Прил. 11АЛЬФА 2020'!M39+'Прил. 11АЛЬФА 2020'!M41</f>
        <v>55096</v>
      </c>
      <c r="O48" s="58">
        <f>'Прил. 11АЛЬФА 2020'!N20+'Прил. 11АЛЬФА 2020'!N22+'Прил. 11АЛЬФА 2020'!N28+'Прил. 11АЛЬФА 2020'!N40+'Прил. 11АЛЬФА 2020'!N42+'Прил. 11АЛЬФА 2020'!N25+'Прил. 11АЛЬФА 2020'!N27+'Прил. 11АЛЬФА 2020'!N39+'Прил. 11АЛЬФА 2020'!N41</f>
        <v>6380</v>
      </c>
      <c r="P48" s="58">
        <f>'Прил. 11АЛЬФА 2020'!O20+'Прил. 11АЛЬФА 2020'!O22+'Прил. 11АЛЬФА 2020'!O28+'Прил. 11АЛЬФА 2020'!O40+'Прил. 11АЛЬФА 2020'!O42+'Прил. 11АЛЬФА 2020'!O25+'Прил. 11АЛЬФА 2020'!O27+'Прил. 11АЛЬФА 2020'!O39+'Прил. 11АЛЬФА 2020'!O41</f>
        <v>15562</v>
      </c>
      <c r="S48" s="23"/>
      <c r="T48" s="23"/>
    </row>
    <row r="49" spans="1:20" s="22" customFormat="1" ht="17.100000000000001" customHeight="1">
      <c r="A49" s="24">
        <v>10</v>
      </c>
      <c r="B49" s="38" t="s">
        <v>63</v>
      </c>
      <c r="C49" s="25" t="s">
        <v>38</v>
      </c>
      <c r="D49" s="26">
        <f t="shared" si="4"/>
        <v>2767</v>
      </c>
      <c r="E49" s="27">
        <f t="shared" si="5"/>
        <v>1198</v>
      </c>
      <c r="F49" s="27">
        <f t="shared" si="6"/>
        <v>1569</v>
      </c>
      <c r="G49" s="26">
        <f>'Прил. 11АЛЬФА 2020'!F36</f>
        <v>2</v>
      </c>
      <c r="H49" s="26">
        <f>'Прил. 11АЛЬФА 2020'!G36</f>
        <v>0</v>
      </c>
      <c r="I49" s="26">
        <f>'Прил. 11АЛЬФА 2020'!H36</f>
        <v>14</v>
      </c>
      <c r="J49" s="26">
        <f>'Прил. 11АЛЬФА 2020'!I36</f>
        <v>14</v>
      </c>
      <c r="K49" s="26">
        <f>'Прил. 11АЛЬФА 2020'!J36</f>
        <v>290</v>
      </c>
      <c r="L49" s="26">
        <f>'Прил. 11АЛЬФА 2020'!K36</f>
        <v>234</v>
      </c>
      <c r="M49" s="26">
        <f>'Прил. 11АЛЬФА 2020'!L36</f>
        <v>750</v>
      </c>
      <c r="N49" s="26">
        <f>'Прил. 11АЛЬФА 2020'!M36</f>
        <v>961</v>
      </c>
      <c r="O49" s="26">
        <f>'Прил. 11АЛЬФА 2020'!N36</f>
        <v>142</v>
      </c>
      <c r="P49" s="26">
        <f>'Прил. 11АЛЬФА 2020'!O36</f>
        <v>360</v>
      </c>
      <c r="S49" s="23"/>
      <c r="T49" s="23"/>
    </row>
    <row r="50" spans="1:20" s="22" customFormat="1" ht="17.100000000000001" customHeight="1">
      <c r="A50" s="24">
        <v>11</v>
      </c>
      <c r="B50" s="38" t="s">
        <v>64</v>
      </c>
      <c r="C50" s="25" t="s">
        <v>39</v>
      </c>
      <c r="D50" s="26">
        <f t="shared" si="4"/>
        <v>30036</v>
      </c>
      <c r="E50" s="27">
        <f t="shared" si="5"/>
        <v>13493</v>
      </c>
      <c r="F50" s="27">
        <f t="shared" si="6"/>
        <v>16543</v>
      </c>
      <c r="G50" s="26">
        <f>'Прил. 11АЛЬФА 2020'!F29+'Прил. 11АЛЬФА 2020'!F30+'Прил. 11АЛЬФА 2020'!F31+'Прил. 11АЛЬФА 2020'!F32+'Прил. 11АЛЬФА 2020'!F24</f>
        <v>162</v>
      </c>
      <c r="H50" s="26">
        <f>'Прил. 11АЛЬФА 2020'!G29+'Прил. 11АЛЬФА 2020'!G30+'Прил. 11АЛЬФА 2020'!G31+'Прил. 11АЛЬФА 2020'!G32+'Прил. 11АЛЬФА 2020'!G24</f>
        <v>164</v>
      </c>
      <c r="I50" s="26">
        <f>'Прил. 11АЛЬФА 2020'!H29+'Прил. 11АЛЬФА 2020'!H30+'Прил. 11АЛЬФА 2020'!H31+'Прил. 11АЛЬФА 2020'!H32+'Прил. 11АЛЬФА 2020'!H24</f>
        <v>987</v>
      </c>
      <c r="J50" s="26">
        <f>'Прил. 11АЛЬФА 2020'!I29+'Прил. 11АЛЬФА 2020'!I30+'Прил. 11АЛЬФА 2020'!I31+'Прил. 11АЛЬФА 2020'!I32+'Прил. 11АЛЬФА 2020'!I24</f>
        <v>843</v>
      </c>
      <c r="K50" s="26">
        <f>'Прил. 11АЛЬФА 2020'!J29+'Прил. 11АЛЬФА 2020'!J30+'Прил. 11АЛЬФА 2020'!J31+'Прил. 11АЛЬФА 2020'!J32+'Прил. 11АЛЬФА 2020'!J24</f>
        <v>3519</v>
      </c>
      <c r="L50" s="26">
        <f>'Прил. 11АЛЬФА 2020'!K29+'Прил. 11АЛЬФА 2020'!K30+'Прил. 11АЛЬФА 2020'!K31+'Прил. 11АЛЬФА 2020'!K32+'Прил. 11АЛЬФА 2020'!K24</f>
        <v>3370</v>
      </c>
      <c r="M50" s="26">
        <f>'Прил. 11АЛЬФА 2020'!L29+'Прил. 11АЛЬФА 2020'!L30+'Прил. 11АЛЬФА 2020'!L31+'Прил. 11АЛЬФА 2020'!L32+'Прил. 11АЛЬФА 2020'!L24</f>
        <v>8203</v>
      </c>
      <c r="N50" s="26">
        <f>'Прил. 11АЛЬФА 2020'!M29+'Прил. 11АЛЬФА 2020'!M30+'Прил. 11АЛЬФА 2020'!M31+'Прил. 11АЛЬФА 2020'!M32+'Прил. 11АЛЬФА 2020'!M24</f>
        <v>10883</v>
      </c>
      <c r="O50" s="26">
        <f>'Прил. 11АЛЬФА 2020'!N29+'Прил. 11АЛЬФА 2020'!N30+'Прил. 11АЛЬФА 2020'!N31+'Прил. 11АЛЬФА 2020'!N32+'Прил. 11АЛЬФА 2020'!N24</f>
        <v>622</v>
      </c>
      <c r="P50" s="26">
        <f>'Прил. 11АЛЬФА 2020'!O29+'Прил. 11АЛЬФА 2020'!O30+'Прил. 11АЛЬФА 2020'!O31+'Прил. 11АЛЬФА 2020'!O32+'Прил. 11АЛЬФА 2020'!O24</f>
        <v>1283</v>
      </c>
      <c r="S50" s="23"/>
      <c r="T50" s="23"/>
    </row>
    <row r="51" spans="1:20" s="22" customFormat="1" ht="17.100000000000001" customHeight="1">
      <c r="A51" s="24">
        <v>12</v>
      </c>
      <c r="B51" s="38"/>
      <c r="C51" s="25"/>
      <c r="D51" s="26">
        <f t="shared" si="4"/>
        <v>0</v>
      </c>
      <c r="E51" s="27">
        <f t="shared" si="5"/>
        <v>0</v>
      </c>
      <c r="F51" s="27">
        <f t="shared" si="6"/>
        <v>0</v>
      </c>
      <c r="G51" s="26"/>
      <c r="H51" s="26"/>
      <c r="I51" s="26"/>
      <c r="J51" s="26"/>
      <c r="K51" s="26"/>
      <c r="L51" s="26"/>
      <c r="M51" s="26"/>
      <c r="N51" s="26"/>
      <c r="O51" s="26"/>
      <c r="P51" s="26"/>
      <c r="S51" s="23"/>
      <c r="T51" s="23"/>
    </row>
    <row r="52" spans="1:20" s="30" customFormat="1" ht="17.100000000000001" customHeight="1">
      <c r="A52" s="39"/>
      <c r="B52" s="40"/>
      <c r="C52" s="41"/>
      <c r="D52" s="42"/>
      <c r="E52" s="43"/>
      <c r="F52" s="43"/>
      <c r="G52" s="43"/>
      <c r="H52" s="44"/>
      <c r="I52" s="43"/>
      <c r="J52" s="44"/>
      <c r="K52" s="44"/>
      <c r="L52" s="44"/>
      <c r="M52" s="44"/>
      <c r="N52" s="44"/>
      <c r="O52" s="45"/>
      <c r="P52" s="45"/>
    </row>
    <row r="53" spans="1:20" s="30" customFormat="1" ht="17.100000000000001" customHeight="1">
      <c r="A53" s="39"/>
      <c r="B53" s="40"/>
      <c r="C53" s="41"/>
      <c r="D53" s="42"/>
      <c r="E53" s="43"/>
      <c r="F53" s="43"/>
      <c r="G53" s="43"/>
      <c r="H53" s="44"/>
      <c r="I53" s="43"/>
      <c r="J53" s="44"/>
      <c r="K53" s="44"/>
      <c r="L53" s="44"/>
      <c r="M53" s="44"/>
      <c r="N53" s="44"/>
      <c r="O53" s="45"/>
      <c r="P53" s="45"/>
    </row>
    <row r="54" spans="1:20" s="18" customFormat="1" ht="5.25" customHeight="1">
      <c r="A54" s="31"/>
      <c r="B54" s="31"/>
      <c r="C54" s="32"/>
      <c r="D54" s="32"/>
      <c r="E54" s="33"/>
      <c r="F54" s="33"/>
      <c r="G54" s="33"/>
      <c r="H54" s="33"/>
      <c r="I54" s="33"/>
      <c r="J54" s="33"/>
      <c r="K54" s="33"/>
      <c r="L54" s="33"/>
      <c r="M54" s="33"/>
      <c r="N54" s="33"/>
    </row>
    <row r="55" spans="1:20" s="18" customFormat="1" ht="11.25" customHeight="1">
      <c r="A55" s="31"/>
      <c r="B55" s="31"/>
      <c r="C55" s="32"/>
      <c r="D55" s="32"/>
    </row>
    <row r="56" spans="1:20" s="35" customFormat="1">
      <c r="A56" s="34" t="s">
        <v>43</v>
      </c>
      <c r="B56" s="34"/>
      <c r="E56" s="70"/>
      <c r="F56" s="70"/>
      <c r="G56" s="63"/>
      <c r="H56" s="63"/>
      <c r="I56" s="63"/>
      <c r="J56" s="63"/>
      <c r="K56" s="63"/>
      <c r="L56" s="63"/>
      <c r="M56" s="63"/>
    </row>
    <row r="57" spans="1:20" s="35" customFormat="1" ht="13.5" customHeight="1">
      <c r="E57" s="61" t="s">
        <v>44</v>
      </c>
      <c r="F57" s="61"/>
      <c r="G57" s="62" t="s">
        <v>45</v>
      </c>
      <c r="H57" s="62"/>
      <c r="I57" s="62"/>
      <c r="J57" s="62"/>
      <c r="K57" s="62"/>
      <c r="L57" s="62"/>
      <c r="M57" s="62"/>
    </row>
    <row r="58" spans="1:20" s="35" customFormat="1" ht="22.5" customHeight="1">
      <c r="A58" s="12" t="s">
        <v>46</v>
      </c>
      <c r="B58" s="12"/>
    </row>
    <row r="59" spans="1:20" s="35" customFormat="1" ht="21" customHeight="1">
      <c r="A59" s="63"/>
      <c r="B59" s="63"/>
      <c r="C59" s="63"/>
      <c r="D59" s="63"/>
      <c r="E59" s="70"/>
      <c r="F59" s="70"/>
      <c r="G59" s="63"/>
      <c r="H59" s="63"/>
      <c r="I59" s="63"/>
      <c r="J59" s="63"/>
      <c r="K59" s="63"/>
      <c r="L59" s="63"/>
      <c r="M59" s="63"/>
    </row>
    <row r="60" spans="1:20" s="36" customFormat="1" ht="12">
      <c r="A60" s="62" t="s">
        <v>47</v>
      </c>
      <c r="B60" s="62"/>
      <c r="C60" s="62"/>
      <c r="D60" s="62"/>
      <c r="E60" s="61" t="s">
        <v>44</v>
      </c>
      <c r="F60" s="61"/>
      <c r="G60" s="62" t="s">
        <v>45</v>
      </c>
      <c r="H60" s="62"/>
      <c r="I60" s="62"/>
      <c r="J60" s="62"/>
      <c r="K60" s="62"/>
      <c r="L60" s="62"/>
      <c r="M60" s="62"/>
    </row>
  </sheetData>
  <mergeCells count="27">
    <mergeCell ref="A60:D60"/>
    <mergeCell ref="E60:F60"/>
    <mergeCell ref="G60:M60"/>
    <mergeCell ref="E57:F57"/>
    <mergeCell ref="E56:F56"/>
    <mergeCell ref="G56:M56"/>
    <mergeCell ref="G57:M57"/>
    <mergeCell ref="A59:D59"/>
    <mergeCell ref="E59:F59"/>
    <mergeCell ref="G59:M59"/>
    <mergeCell ref="A8:P8"/>
    <mergeCell ref="A9:P9"/>
    <mergeCell ref="D12:N12"/>
    <mergeCell ref="D13:N13"/>
    <mergeCell ref="G10:J10"/>
    <mergeCell ref="A15:A18"/>
    <mergeCell ref="D15:D18"/>
    <mergeCell ref="C15:C18"/>
    <mergeCell ref="G15:P15"/>
    <mergeCell ref="M16:N16"/>
    <mergeCell ref="E15:F17"/>
    <mergeCell ref="G16:L16"/>
    <mergeCell ref="O16:P16"/>
    <mergeCell ref="B15:B18"/>
    <mergeCell ref="G17:H17"/>
    <mergeCell ref="K17:L17"/>
    <mergeCell ref="I17:J17"/>
  </mergeCells>
  <phoneticPr fontId="0" type="noConversion"/>
  <printOptions horizontalCentered="1"/>
  <pageMargins left="1.1023622047244095" right="0.19685039370078741" top="0.19685039370078741" bottom="0.19685039370078741" header="0.51181102362204722" footer="0.51181102362204722"/>
  <pageSetup paperSize="8" scale="6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O49"/>
  <sheetViews>
    <sheetView zoomScale="50" zoomScaleNormal="75" workbookViewId="0">
      <selection activeCell="I11" sqref="I11"/>
    </sheetView>
  </sheetViews>
  <sheetFormatPr defaultColWidth="9.28515625" defaultRowHeight="12.75"/>
  <cols>
    <col min="1" max="1" width="6.5703125" style="18" customWidth="1"/>
    <col min="2" max="2" width="44.7109375" style="18" customWidth="1"/>
    <col min="3" max="3" width="17.5703125" style="18" customWidth="1"/>
    <col min="4" max="4" width="13" style="18" customWidth="1"/>
    <col min="5" max="7" width="12.42578125" style="18" customWidth="1"/>
    <col min="8" max="8" width="13.7109375" style="18" customWidth="1"/>
    <col min="9" max="9" width="13.5703125" style="18" customWidth="1"/>
    <col min="10" max="11" width="13.42578125" style="18" customWidth="1"/>
    <col min="12" max="15" width="18.7109375" style="18" customWidth="1"/>
    <col min="16" max="16384" width="9.28515625" style="18"/>
  </cols>
  <sheetData>
    <row r="1" spans="1:15" ht="15" customHeight="1">
      <c r="M1" s="4" t="s">
        <v>75</v>
      </c>
    </row>
    <row r="2" spans="1:15" ht="15" customHeight="1">
      <c r="M2" s="4" t="s">
        <v>1</v>
      </c>
    </row>
    <row r="3" spans="1:15" ht="15" customHeight="1">
      <c r="M3" s="4" t="s">
        <v>2</v>
      </c>
    </row>
    <row r="4" spans="1:15" ht="15" customHeight="1">
      <c r="M4" s="4" t="s">
        <v>3</v>
      </c>
    </row>
    <row r="5" spans="1:15" ht="15" customHeight="1">
      <c r="M5" s="4" t="s">
        <v>4</v>
      </c>
    </row>
    <row r="6" spans="1:15" ht="15" customHeight="1">
      <c r="M6" s="46" t="s">
        <v>123</v>
      </c>
    </row>
    <row r="8" spans="1:15" s="9" customFormat="1" ht="20.25">
      <c r="A8" s="79" t="s">
        <v>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</row>
    <row r="9" spans="1:15" s="9" customFormat="1" ht="20.25">
      <c r="A9" s="79" t="s">
        <v>76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</row>
    <row r="10" spans="1:15" s="9" customFormat="1" ht="20.25">
      <c r="H10" s="10" t="s">
        <v>77</v>
      </c>
      <c r="I10" s="57" t="s">
        <v>125</v>
      </c>
      <c r="J10" s="9" t="s">
        <v>113</v>
      </c>
      <c r="L10" s="11"/>
    </row>
    <row r="11" spans="1:15" s="9" customFormat="1" ht="20.25">
      <c r="L11" s="47"/>
    </row>
    <row r="12" spans="1:15" s="12" customFormat="1" ht="18.75">
      <c r="C12" s="81" t="s">
        <v>70</v>
      </c>
      <c r="D12" s="81"/>
      <c r="E12" s="81"/>
      <c r="F12" s="81"/>
      <c r="G12" s="81"/>
      <c r="H12" s="81"/>
      <c r="I12" s="81"/>
      <c r="J12" s="81"/>
      <c r="K12" s="81"/>
      <c r="L12" s="81"/>
      <c r="M12" s="81"/>
    </row>
    <row r="13" spans="1:15" s="13" customFormat="1" ht="15.75">
      <c r="C13" s="82" t="s">
        <v>8</v>
      </c>
      <c r="D13" s="82"/>
      <c r="E13" s="82"/>
      <c r="F13" s="82"/>
      <c r="G13" s="82"/>
      <c r="H13" s="82"/>
      <c r="I13" s="82"/>
      <c r="J13" s="82"/>
      <c r="K13" s="82"/>
      <c r="L13" s="82"/>
      <c r="M13" s="82"/>
    </row>
    <row r="14" spans="1:15" ht="12" customHeigh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5" s="14" customFormat="1" ht="18.75" customHeight="1">
      <c r="A15" s="83" t="s">
        <v>9</v>
      </c>
      <c r="B15" s="83" t="s">
        <v>10</v>
      </c>
      <c r="C15" s="90" t="s">
        <v>78</v>
      </c>
      <c r="D15" s="64" t="s">
        <v>12</v>
      </c>
      <c r="E15" s="65"/>
      <c r="F15" s="64" t="s">
        <v>13</v>
      </c>
      <c r="G15" s="98"/>
      <c r="H15" s="98"/>
      <c r="I15" s="98"/>
      <c r="J15" s="98"/>
      <c r="K15" s="98"/>
      <c r="L15" s="98"/>
      <c r="M15" s="98"/>
      <c r="N15" s="98"/>
      <c r="O15" s="65"/>
    </row>
    <row r="16" spans="1:15" s="14" customFormat="1" ht="37.5" customHeight="1">
      <c r="A16" s="84"/>
      <c r="B16" s="84"/>
      <c r="C16" s="91"/>
      <c r="D16" s="66"/>
      <c r="E16" s="67"/>
      <c r="F16" s="93" t="s">
        <v>14</v>
      </c>
      <c r="G16" s="94"/>
      <c r="H16" s="94"/>
      <c r="I16" s="94"/>
      <c r="J16" s="94"/>
      <c r="K16" s="95"/>
      <c r="L16" s="101" t="s">
        <v>15</v>
      </c>
      <c r="M16" s="102"/>
      <c r="N16" s="99" t="s">
        <v>16</v>
      </c>
      <c r="O16" s="100"/>
    </row>
    <row r="17" spans="1:15" s="14" customFormat="1" ht="18.75" customHeight="1">
      <c r="A17" s="84"/>
      <c r="B17" s="84"/>
      <c r="C17" s="91"/>
      <c r="D17" s="68"/>
      <c r="E17" s="69"/>
      <c r="F17" s="96" t="s">
        <v>79</v>
      </c>
      <c r="G17" s="97"/>
      <c r="H17" s="96" t="s">
        <v>18</v>
      </c>
      <c r="I17" s="97"/>
      <c r="J17" s="96" t="s">
        <v>19</v>
      </c>
      <c r="K17" s="97"/>
      <c r="L17" s="60" t="s">
        <v>114</v>
      </c>
      <c r="M17" s="60" t="s">
        <v>115</v>
      </c>
      <c r="N17" s="60" t="s">
        <v>116</v>
      </c>
      <c r="O17" s="60" t="s">
        <v>117</v>
      </c>
    </row>
    <row r="18" spans="1:15" s="14" customFormat="1" ht="18.75">
      <c r="A18" s="85"/>
      <c r="B18" s="85"/>
      <c r="C18" s="92"/>
      <c r="D18" s="49" t="s">
        <v>20</v>
      </c>
      <c r="E18" s="49" t="s">
        <v>21</v>
      </c>
      <c r="F18" s="49" t="s">
        <v>20</v>
      </c>
      <c r="G18" s="49" t="s">
        <v>21</v>
      </c>
      <c r="H18" s="49" t="s">
        <v>20</v>
      </c>
      <c r="I18" s="49" t="s">
        <v>21</v>
      </c>
      <c r="J18" s="49" t="s">
        <v>20</v>
      </c>
      <c r="K18" s="49" t="s">
        <v>21</v>
      </c>
      <c r="L18" s="49" t="s">
        <v>20</v>
      </c>
      <c r="M18" s="49" t="s">
        <v>21</v>
      </c>
      <c r="N18" s="49" t="s">
        <v>20</v>
      </c>
      <c r="O18" s="49" t="s">
        <v>21</v>
      </c>
    </row>
    <row r="19" spans="1:15" s="35" customFormat="1" ht="18.75">
      <c r="A19" s="48">
        <v>1</v>
      </c>
      <c r="B19" s="48">
        <v>2</v>
      </c>
      <c r="C19" s="48">
        <v>3</v>
      </c>
      <c r="D19" s="48">
        <v>4</v>
      </c>
      <c r="E19" s="48">
        <v>5</v>
      </c>
      <c r="F19" s="48">
        <v>6</v>
      </c>
      <c r="G19" s="48">
        <v>7</v>
      </c>
      <c r="H19" s="48">
        <v>8</v>
      </c>
      <c r="I19" s="48">
        <v>9</v>
      </c>
      <c r="J19" s="48">
        <v>10</v>
      </c>
      <c r="K19" s="48">
        <v>11</v>
      </c>
      <c r="L19" s="48">
        <v>12</v>
      </c>
      <c r="M19" s="48">
        <v>13</v>
      </c>
      <c r="N19" s="48">
        <v>14</v>
      </c>
      <c r="O19" s="48">
        <v>15</v>
      </c>
    </row>
    <row r="20" spans="1:15" s="35" customFormat="1" ht="18.75">
      <c r="A20" s="50">
        <v>1</v>
      </c>
      <c r="B20" s="51" t="s">
        <v>80</v>
      </c>
      <c r="C20" s="52">
        <f t="shared" ref="C20:C42" si="0">D20+E20</f>
        <v>292496</v>
      </c>
      <c r="D20" s="53">
        <f>'Прил. 11 СОГАЗ 2020'!D20+'Прил. 11АЛЬФА 2020'!D20</f>
        <v>135108</v>
      </c>
      <c r="E20" s="53">
        <f>'Прил. 11 СОГАЗ 2020'!E20+'Прил. 11АЛЬФА 2020'!E20</f>
        <v>157388</v>
      </c>
      <c r="F20" s="53">
        <f>'Прил. 11 СОГАЗ 2020'!F20+'Прил. 11АЛЬФА 2020'!F20</f>
        <v>1219</v>
      </c>
      <c r="G20" s="53">
        <f>'Прил. 11 СОГАЗ 2020'!G20+'Прил. 11АЛЬФА 2020'!G20</f>
        <v>1192</v>
      </c>
      <c r="H20" s="53">
        <f>'Прил. 11 СОГАЗ 2020'!H20+'Прил. 11АЛЬФА 2020'!H20</f>
        <v>6180</v>
      </c>
      <c r="I20" s="53">
        <f>'Прил. 11 СОГАЗ 2020'!I20+'Прил. 11АЛЬФА 2020'!I20</f>
        <v>5901</v>
      </c>
      <c r="J20" s="53">
        <f>'Прил. 11 СОГАЗ 2020'!J20+'Прил. 11АЛЬФА 2020'!J20</f>
        <v>21276</v>
      </c>
      <c r="K20" s="53">
        <f>'Прил. 11 СОГАЗ 2020'!K20+'Прил. 11АЛЬФА 2020'!K20</f>
        <v>19732</v>
      </c>
      <c r="L20" s="53">
        <f>'Прил. 11 СОГАЗ 2020'!L20+'Прил. 11АЛЬФА 2020'!L20</f>
        <v>92948</v>
      </c>
      <c r="M20" s="53">
        <f>'Прил. 11 СОГАЗ 2020'!M20+'Прил. 11АЛЬФА 2020'!M20</f>
        <v>99108</v>
      </c>
      <c r="N20" s="53">
        <f>'Прил. 11 СОГАЗ 2020'!N20+'Прил. 11АЛЬФА 2020'!N20</f>
        <v>13485</v>
      </c>
      <c r="O20" s="53">
        <f>'Прил. 11 СОГАЗ 2020'!O20+'Прил. 11АЛЬФА 2020'!O20</f>
        <v>31455</v>
      </c>
    </row>
    <row r="21" spans="1:15" s="35" customFormat="1" ht="18.75">
      <c r="A21" s="50" t="s">
        <v>81</v>
      </c>
      <c r="B21" s="51" t="s">
        <v>82</v>
      </c>
      <c r="C21" s="52">
        <f t="shared" si="0"/>
        <v>8261</v>
      </c>
      <c r="D21" s="53">
        <f>'Прил. 11 СОГАЗ 2020'!D21+'Прил. 11АЛЬФА 2020'!D21</f>
        <v>3929</v>
      </c>
      <c r="E21" s="53">
        <f>'Прил. 11 СОГАЗ 2020'!E21+'Прил. 11АЛЬФА 2020'!E21</f>
        <v>4332</v>
      </c>
      <c r="F21" s="53">
        <f>'Прил. 11 СОГАЗ 2020'!F21+'Прил. 11АЛЬФА 2020'!F21</f>
        <v>34</v>
      </c>
      <c r="G21" s="53">
        <f>'Прил. 11 СОГАЗ 2020'!G21+'Прил. 11АЛЬФА 2020'!G21</f>
        <v>32</v>
      </c>
      <c r="H21" s="53">
        <f>'Прил. 11 СОГАЗ 2020'!H21+'Прил. 11АЛЬФА 2020'!H21</f>
        <v>206</v>
      </c>
      <c r="I21" s="53">
        <f>'Прил. 11 СОГАЗ 2020'!I21+'Прил. 11АЛЬФА 2020'!I21</f>
        <v>168</v>
      </c>
      <c r="J21" s="53">
        <f>'Прил. 11 СОГАЗ 2020'!J21+'Прил. 11АЛЬФА 2020'!J21</f>
        <v>682</v>
      </c>
      <c r="K21" s="53">
        <f>'Прил. 11 СОГАЗ 2020'!K21+'Прил. 11АЛЬФА 2020'!K21</f>
        <v>581</v>
      </c>
      <c r="L21" s="53">
        <f>'Прил. 11 СОГАЗ 2020'!L21+'Прил. 11АЛЬФА 2020'!L21</f>
        <v>2717</v>
      </c>
      <c r="M21" s="53">
        <f>'Прил. 11 СОГАЗ 2020'!M21+'Прил. 11АЛЬФА 2020'!M21</f>
        <v>2887</v>
      </c>
      <c r="N21" s="53">
        <f>'Прил. 11 СОГАЗ 2020'!N21+'Прил. 11АЛЬФА 2020'!N21</f>
        <v>290</v>
      </c>
      <c r="O21" s="53">
        <f>'Прил. 11 СОГАЗ 2020'!O21+'Прил. 11АЛЬФА 2020'!O21</f>
        <v>664</v>
      </c>
    </row>
    <row r="22" spans="1:15" s="35" customFormat="1" ht="18.75">
      <c r="A22" s="50">
        <f>A20+1</f>
        <v>2</v>
      </c>
      <c r="B22" s="51" t="s">
        <v>83</v>
      </c>
      <c r="C22" s="52">
        <f t="shared" si="0"/>
        <v>49246</v>
      </c>
      <c r="D22" s="53">
        <f>'Прил. 11 СОГАЗ 2020'!D22+'Прил. 11АЛЬФА 2020'!D22</f>
        <v>21183</v>
      </c>
      <c r="E22" s="53">
        <f>'Прил. 11 СОГАЗ 2020'!E22+'Прил. 11АЛЬФА 2020'!E22</f>
        <v>28063</v>
      </c>
      <c r="F22" s="53">
        <f>'Прил. 11 СОГАЗ 2020'!F22+'Прил. 11АЛЬФА 2020'!F22</f>
        <v>299</v>
      </c>
      <c r="G22" s="53">
        <f>'Прил. 11 СОГАЗ 2020'!G22+'Прил. 11АЛЬФА 2020'!G22</f>
        <v>309</v>
      </c>
      <c r="H22" s="53">
        <f>'Прил. 11 СОГАЗ 2020'!H22+'Прил. 11АЛЬФА 2020'!H22</f>
        <v>1526</v>
      </c>
      <c r="I22" s="53">
        <f>'Прил. 11 СОГАЗ 2020'!I22+'Прил. 11АЛЬФА 2020'!I22</f>
        <v>1526</v>
      </c>
      <c r="J22" s="53">
        <f>'Прил. 11 СОГАЗ 2020'!J22+'Прил. 11АЛЬФА 2020'!J22</f>
        <v>4994</v>
      </c>
      <c r="K22" s="53">
        <f>'Прил. 11 СОГАЗ 2020'!K22+'Прил. 11АЛЬФА 2020'!K22</f>
        <v>4912</v>
      </c>
      <c r="L22" s="53">
        <f>'Прил. 11 СОГАЗ 2020'!L22+'Прил. 11АЛЬФА 2020'!L22</f>
        <v>13033</v>
      </c>
      <c r="M22" s="53">
        <f>'Прил. 11 СОГАЗ 2020'!M22+'Прил. 11АЛЬФА 2020'!M22</f>
        <v>18386</v>
      </c>
      <c r="N22" s="53">
        <f>'Прил. 11 СОГАЗ 2020'!N22+'Прил. 11АЛЬФА 2020'!N22</f>
        <v>1331</v>
      </c>
      <c r="O22" s="53">
        <f>'Прил. 11 СОГАЗ 2020'!O22+'Прил. 11АЛЬФА 2020'!O22</f>
        <v>2930</v>
      </c>
    </row>
    <row r="23" spans="1:15" s="35" customFormat="1" ht="18.75">
      <c r="A23" s="50" t="s">
        <v>84</v>
      </c>
      <c r="B23" s="51" t="s">
        <v>85</v>
      </c>
      <c r="C23" s="52">
        <f t="shared" si="0"/>
        <v>0</v>
      </c>
      <c r="D23" s="53">
        <f>'Прил. 11 СОГАЗ 2020'!D23+'Прил. 11АЛЬФА 2020'!D23</f>
        <v>0</v>
      </c>
      <c r="E23" s="53">
        <f>'Прил. 11 СОГАЗ 2020'!E23+'Прил. 11АЛЬФА 2020'!E23</f>
        <v>0</v>
      </c>
      <c r="F23" s="53">
        <f>'Прил. 11 СОГАЗ 2020'!F23+'Прил. 11АЛЬФА 2020'!F23</f>
        <v>0</v>
      </c>
      <c r="G23" s="53">
        <f>'Прил. 11 СОГАЗ 2020'!G23+'Прил. 11АЛЬФА 2020'!G23</f>
        <v>0</v>
      </c>
      <c r="H23" s="53">
        <f>'Прил. 11 СОГАЗ 2020'!H23+'Прил. 11АЛЬФА 2020'!H23</f>
        <v>0</v>
      </c>
      <c r="I23" s="53">
        <f>'Прил. 11 СОГАЗ 2020'!I23+'Прил. 11АЛЬФА 2020'!I23</f>
        <v>0</v>
      </c>
      <c r="J23" s="53">
        <f>'Прил. 11 СОГАЗ 2020'!J23+'Прил. 11АЛЬФА 2020'!J23</f>
        <v>0</v>
      </c>
      <c r="K23" s="53">
        <f>'Прил. 11 СОГАЗ 2020'!K23+'Прил. 11АЛЬФА 2020'!K23</f>
        <v>0</v>
      </c>
      <c r="L23" s="53">
        <f>'Прил. 11 СОГАЗ 2020'!L23+'Прил. 11АЛЬФА 2020'!L23</f>
        <v>0</v>
      </c>
      <c r="M23" s="53">
        <f>'Прил. 11 СОГАЗ 2020'!M23+'Прил. 11АЛЬФА 2020'!M23</f>
        <v>0</v>
      </c>
      <c r="N23" s="53">
        <f>'Прил. 11 СОГАЗ 2020'!N23+'Прил. 11АЛЬФА 2020'!N23</f>
        <v>0</v>
      </c>
      <c r="O23" s="53">
        <f>'Прил. 11 СОГАЗ 2020'!O23+'Прил. 11АЛЬФА 2020'!O23</f>
        <v>0</v>
      </c>
    </row>
    <row r="24" spans="1:15" s="35" customFormat="1" ht="18.75">
      <c r="A24" s="50">
        <f>A22+1</f>
        <v>3</v>
      </c>
      <c r="B24" s="51" t="s">
        <v>86</v>
      </c>
      <c r="C24" s="52">
        <f t="shared" si="0"/>
        <v>1322</v>
      </c>
      <c r="D24" s="53">
        <f>'Прил. 11 СОГАЗ 2020'!D24+'Прил. 11АЛЬФА 2020'!D24</f>
        <v>666</v>
      </c>
      <c r="E24" s="53">
        <f>'Прил. 11 СОГАЗ 2020'!E24+'Прил. 11АЛЬФА 2020'!E24</f>
        <v>656</v>
      </c>
      <c r="F24" s="53">
        <f>'Прил. 11 СОГАЗ 2020'!F24+'Прил. 11АЛЬФА 2020'!F24</f>
        <v>6</v>
      </c>
      <c r="G24" s="53">
        <f>'Прил. 11 СОГАЗ 2020'!G24+'Прил. 11АЛЬФА 2020'!G24</f>
        <v>3</v>
      </c>
      <c r="H24" s="53">
        <f>'Прил. 11 СОГАЗ 2020'!H24+'Прил. 11АЛЬФА 2020'!H24</f>
        <v>21</v>
      </c>
      <c r="I24" s="53">
        <f>'Прил. 11 СОГАЗ 2020'!I24+'Прил. 11АЛЬФА 2020'!I24</f>
        <v>17</v>
      </c>
      <c r="J24" s="53">
        <f>'Прил. 11 СОГАЗ 2020'!J24+'Прил. 11АЛЬФА 2020'!J24</f>
        <v>99</v>
      </c>
      <c r="K24" s="53">
        <f>'Прил. 11 СОГАЗ 2020'!K24+'Прил. 11АЛЬФА 2020'!K24</f>
        <v>112</v>
      </c>
      <c r="L24" s="53">
        <f>'Прил. 11 СОГАЗ 2020'!L24+'Прил. 11АЛЬФА 2020'!L24</f>
        <v>500</v>
      </c>
      <c r="M24" s="53">
        <f>'Прил. 11 СОГАЗ 2020'!M24+'Прил. 11АЛЬФА 2020'!M24</f>
        <v>470</v>
      </c>
      <c r="N24" s="53">
        <f>'Прил. 11 СОГАЗ 2020'!N24+'Прил. 11АЛЬФА 2020'!N24</f>
        <v>40</v>
      </c>
      <c r="O24" s="53">
        <f>'Прил. 11 СОГАЗ 2020'!O24+'Прил. 11АЛЬФА 2020'!O24</f>
        <v>54</v>
      </c>
    </row>
    <row r="25" spans="1:15" s="35" customFormat="1" ht="18.75">
      <c r="A25" s="50">
        <f>A24+1</f>
        <v>4</v>
      </c>
      <c r="B25" s="51" t="s">
        <v>87</v>
      </c>
      <c r="C25" s="52">
        <f t="shared" si="0"/>
        <v>40472</v>
      </c>
      <c r="D25" s="53">
        <f>'Прил. 11 СОГАЗ 2020'!D25+'Прил. 11АЛЬФА 2020'!D25</f>
        <v>19746</v>
      </c>
      <c r="E25" s="53">
        <f>'Прил. 11 СОГАЗ 2020'!E25+'Прил. 11АЛЬФА 2020'!E25</f>
        <v>20726</v>
      </c>
      <c r="F25" s="53">
        <f>'Прил. 11 СОГАЗ 2020'!F25+'Прил. 11АЛЬФА 2020'!F25</f>
        <v>183</v>
      </c>
      <c r="G25" s="53">
        <f>'Прил. 11 СОГАЗ 2020'!G25+'Прил. 11АЛЬФА 2020'!G25</f>
        <v>151</v>
      </c>
      <c r="H25" s="53">
        <f>'Прил. 11 СОГАЗ 2020'!H25+'Прил. 11АЛЬФА 2020'!H25</f>
        <v>753</v>
      </c>
      <c r="I25" s="53">
        <f>'Прил. 11 СОГАЗ 2020'!I25+'Прил. 11АЛЬФА 2020'!I25</f>
        <v>714</v>
      </c>
      <c r="J25" s="53">
        <f>'Прил. 11 СОГАЗ 2020'!J25+'Прил. 11АЛЬФА 2020'!J25</f>
        <v>2946</v>
      </c>
      <c r="K25" s="53">
        <f>'Прил. 11 СОГАЗ 2020'!K25+'Прил. 11АЛЬФА 2020'!K25</f>
        <v>2808</v>
      </c>
      <c r="L25" s="53">
        <f>'Прил. 11 СОГАЗ 2020'!L25+'Прил. 11АЛЬФА 2020'!L25</f>
        <v>14103</v>
      </c>
      <c r="M25" s="53">
        <f>'Прил. 11 СОГАЗ 2020'!M25+'Прил. 11АЛЬФА 2020'!M25</f>
        <v>12983</v>
      </c>
      <c r="N25" s="53">
        <f>'Прил. 11 СОГАЗ 2020'!N25+'Прил. 11АЛЬФА 2020'!N25</f>
        <v>1761</v>
      </c>
      <c r="O25" s="53">
        <f>'Прил. 11 СОГАЗ 2020'!O25+'Прил. 11АЛЬФА 2020'!O25</f>
        <v>4070</v>
      </c>
    </row>
    <row r="26" spans="1:15" s="35" customFormat="1" ht="18.75">
      <c r="A26" s="50" t="s">
        <v>88</v>
      </c>
      <c r="B26" s="51" t="s">
        <v>89</v>
      </c>
      <c r="C26" s="52">
        <f t="shared" si="0"/>
        <v>571</v>
      </c>
      <c r="D26" s="53">
        <f>'Прил. 11 СОГАЗ 2020'!D26+'Прил. 11АЛЬФА 2020'!D26</f>
        <v>283</v>
      </c>
      <c r="E26" s="53">
        <f>'Прил. 11 СОГАЗ 2020'!E26+'Прил. 11АЛЬФА 2020'!E26</f>
        <v>288</v>
      </c>
      <c r="F26" s="53">
        <f>'Прил. 11 СОГАЗ 2020'!F26+'Прил. 11АЛЬФА 2020'!F26</f>
        <v>0</v>
      </c>
      <c r="G26" s="53">
        <f>'Прил. 11 СОГАЗ 2020'!G26+'Прил. 11АЛЬФА 2020'!G26</f>
        <v>0</v>
      </c>
      <c r="H26" s="53">
        <f>'Прил. 11 СОГАЗ 2020'!H26+'Прил. 11АЛЬФА 2020'!H26</f>
        <v>6</v>
      </c>
      <c r="I26" s="53">
        <f>'Прил. 11 СОГАЗ 2020'!I26+'Прил. 11АЛЬФА 2020'!I26</f>
        <v>6</v>
      </c>
      <c r="J26" s="53">
        <f>'Прил. 11 СОГАЗ 2020'!J26+'Прил. 11АЛЬФА 2020'!J26</f>
        <v>35</v>
      </c>
      <c r="K26" s="53">
        <f>'Прил. 11 СОГАЗ 2020'!K26+'Прил. 11АЛЬФА 2020'!K26</f>
        <v>28</v>
      </c>
      <c r="L26" s="53">
        <f>'Прил. 11 СОГАЗ 2020'!L26+'Прил. 11АЛЬФА 2020'!L26</f>
        <v>220</v>
      </c>
      <c r="M26" s="53">
        <f>'Прил. 11 СОГАЗ 2020'!M26+'Прил. 11АЛЬФА 2020'!M26</f>
        <v>188</v>
      </c>
      <c r="N26" s="53">
        <f>'Прил. 11 СОГАЗ 2020'!N26+'Прил. 11АЛЬФА 2020'!N26</f>
        <v>22</v>
      </c>
      <c r="O26" s="53">
        <f>'Прил. 11 СОГАЗ 2020'!O26+'Прил. 11АЛЬФА 2020'!O26</f>
        <v>66</v>
      </c>
    </row>
    <row r="27" spans="1:15" s="35" customFormat="1" ht="18.75">
      <c r="A27" s="50">
        <f>A25+1</f>
        <v>5</v>
      </c>
      <c r="B27" s="51" t="s">
        <v>90</v>
      </c>
      <c r="C27" s="52">
        <f t="shared" si="0"/>
        <v>4365</v>
      </c>
      <c r="D27" s="53">
        <f>'Прил. 11 СОГАЗ 2020'!D27+'Прил. 11АЛЬФА 2020'!D27</f>
        <v>1915</v>
      </c>
      <c r="E27" s="53">
        <f>'Прил. 11 СОГАЗ 2020'!E27+'Прил. 11АЛЬФА 2020'!E27</f>
        <v>2450</v>
      </c>
      <c r="F27" s="53">
        <f>'Прил. 11 СОГАЗ 2020'!F27+'Прил. 11АЛЬФА 2020'!F27</f>
        <v>40</v>
      </c>
      <c r="G27" s="53">
        <f>'Прил. 11 СОГАЗ 2020'!G27+'Прил. 11АЛЬФА 2020'!G27</f>
        <v>27</v>
      </c>
      <c r="H27" s="53">
        <f>'Прил. 11 СОГАЗ 2020'!H27+'Прил. 11АЛЬФА 2020'!H27</f>
        <v>156</v>
      </c>
      <c r="I27" s="53">
        <f>'Прил. 11 СОГАЗ 2020'!I27+'Прил. 11АЛЬФА 2020'!I27</f>
        <v>155</v>
      </c>
      <c r="J27" s="53">
        <f>'Прил. 11 СОГАЗ 2020'!J27+'Прил. 11АЛЬФА 2020'!J27</f>
        <v>528</v>
      </c>
      <c r="K27" s="53">
        <f>'Прил. 11 СОГАЗ 2020'!K27+'Прил. 11АЛЬФА 2020'!K27</f>
        <v>511</v>
      </c>
      <c r="L27" s="53">
        <f>'Прил. 11 СОГАЗ 2020'!L27+'Прил. 11АЛЬФА 2020'!L27</f>
        <v>1139</v>
      </c>
      <c r="M27" s="53">
        <f>'Прил. 11 СОГАЗ 2020'!M27+'Прил. 11АЛЬФА 2020'!M27</f>
        <v>1626</v>
      </c>
      <c r="N27" s="53">
        <f>'Прил. 11 СОГАЗ 2020'!N27+'Прил. 11АЛЬФА 2020'!N27</f>
        <v>52</v>
      </c>
      <c r="O27" s="53">
        <f>'Прил. 11 СОГАЗ 2020'!O27+'Прил. 11АЛЬФА 2020'!O27</f>
        <v>131</v>
      </c>
    </row>
    <row r="28" spans="1:15" s="35" customFormat="1" ht="18.75">
      <c r="A28" s="50">
        <f t="shared" ref="A28:A36" si="1">A27+1</f>
        <v>6</v>
      </c>
      <c r="B28" s="51" t="s">
        <v>91</v>
      </c>
      <c r="C28" s="52">
        <f t="shared" si="0"/>
        <v>32270</v>
      </c>
      <c r="D28" s="53">
        <f>'Прил. 11 СОГАЗ 2020'!D28+'Прил. 11АЛЬФА 2020'!D28</f>
        <v>14807</v>
      </c>
      <c r="E28" s="53">
        <f>'Прил. 11 СОГАЗ 2020'!E28+'Прил. 11АЛЬФА 2020'!E28</f>
        <v>17463</v>
      </c>
      <c r="F28" s="53">
        <f>'Прил. 11 СОГАЗ 2020'!F28+'Прил. 11АЛЬФА 2020'!F28</f>
        <v>163</v>
      </c>
      <c r="G28" s="53">
        <f>'Прил. 11 СОГАЗ 2020'!G28+'Прил. 11АЛЬФА 2020'!G28</f>
        <v>160</v>
      </c>
      <c r="H28" s="53">
        <f>'Прил. 11 СОГАЗ 2020'!H28+'Прил. 11АЛЬФА 2020'!H28</f>
        <v>894</v>
      </c>
      <c r="I28" s="53">
        <f>'Прил. 11 СОГАЗ 2020'!I28+'Прил. 11АЛЬФА 2020'!I28</f>
        <v>893</v>
      </c>
      <c r="J28" s="53">
        <f>'Прил. 11 СОГАЗ 2020'!J28+'Прил. 11АЛЬФА 2020'!J28</f>
        <v>2953</v>
      </c>
      <c r="K28" s="53">
        <f>'Прил. 11 СОГАЗ 2020'!K28+'Прил. 11АЛЬФА 2020'!K28</f>
        <v>2815</v>
      </c>
      <c r="L28" s="53">
        <f>'Прил. 11 СОГАЗ 2020'!L28+'Прил. 11АЛЬФА 2020'!L28</f>
        <v>9885</v>
      </c>
      <c r="M28" s="53">
        <f>'Прил. 11 СОГАЗ 2020'!M28+'Прил. 11АЛЬФА 2020'!M28</f>
        <v>11126</v>
      </c>
      <c r="N28" s="53">
        <f>'Прил. 11 СОГАЗ 2020'!N28+'Прил. 11АЛЬФА 2020'!N28</f>
        <v>912</v>
      </c>
      <c r="O28" s="53">
        <f>'Прил. 11 СОГАЗ 2020'!O28+'Прил. 11АЛЬФА 2020'!O28</f>
        <v>2469</v>
      </c>
    </row>
    <row r="29" spans="1:15" s="35" customFormat="1" ht="18.75">
      <c r="A29" s="50">
        <f t="shared" si="1"/>
        <v>7</v>
      </c>
      <c r="B29" s="51" t="s">
        <v>92</v>
      </c>
      <c r="C29" s="52">
        <f t="shared" si="0"/>
        <v>14408</v>
      </c>
      <c r="D29" s="53">
        <f>'Прил. 11 СОГАЗ 2020'!D29+'Прил. 11АЛЬФА 2020'!D29</f>
        <v>6393</v>
      </c>
      <c r="E29" s="53">
        <f>'Прил. 11 СОГАЗ 2020'!E29+'Прил. 11АЛЬФА 2020'!E29</f>
        <v>8015</v>
      </c>
      <c r="F29" s="53">
        <f>'Прил. 11 СОГАЗ 2020'!F29+'Прил. 11АЛЬФА 2020'!F29</f>
        <v>67</v>
      </c>
      <c r="G29" s="53">
        <f>'Прил. 11 СОГАЗ 2020'!G29+'Прил. 11АЛЬФА 2020'!G29</f>
        <v>84</v>
      </c>
      <c r="H29" s="53">
        <f>'Прил. 11 СОГАЗ 2020'!H29+'Прил. 11АЛЬФА 2020'!H29</f>
        <v>456</v>
      </c>
      <c r="I29" s="53">
        <f>'Прил. 11 СОГАЗ 2020'!I29+'Прил. 11АЛЬФА 2020'!I29</f>
        <v>391</v>
      </c>
      <c r="J29" s="53">
        <f>'Прил. 11 СОГАЗ 2020'!J29+'Прил. 11АЛЬФА 2020'!J29</f>
        <v>1540</v>
      </c>
      <c r="K29" s="53">
        <f>'Прил. 11 СОГАЗ 2020'!K29+'Прил. 11АЛЬФА 2020'!K29</f>
        <v>1422</v>
      </c>
      <c r="L29" s="53">
        <f>'Прил. 11 СОГАЗ 2020'!L29+'Прил. 11АЛЬФА 2020'!L29</f>
        <v>3972</v>
      </c>
      <c r="M29" s="53">
        <f>'Прил. 11 СОГАЗ 2020'!M29+'Прил. 11АЛЬФА 2020'!M29</f>
        <v>5279</v>
      </c>
      <c r="N29" s="53">
        <f>'Прил. 11 СОГАЗ 2020'!N29+'Прил. 11АЛЬФА 2020'!N29</f>
        <v>358</v>
      </c>
      <c r="O29" s="53">
        <f>'Прил. 11 СОГАЗ 2020'!O29+'Прил. 11АЛЬФА 2020'!O29</f>
        <v>839</v>
      </c>
    </row>
    <row r="30" spans="1:15" s="35" customFormat="1" ht="18.75">
      <c r="A30" s="50">
        <f t="shared" si="1"/>
        <v>8</v>
      </c>
      <c r="B30" s="51" t="s">
        <v>93</v>
      </c>
      <c r="C30" s="52">
        <f t="shared" si="0"/>
        <v>8570</v>
      </c>
      <c r="D30" s="53">
        <f>'Прил. 11 СОГАЗ 2020'!D30+'Прил. 11АЛЬФА 2020'!D30</f>
        <v>3560</v>
      </c>
      <c r="E30" s="53">
        <f>'Прил. 11 СОГАЗ 2020'!E30+'Прил. 11АЛЬФА 2020'!E30</f>
        <v>5010</v>
      </c>
      <c r="F30" s="53">
        <f>'Прил. 11 СОГАЗ 2020'!F30+'Прил. 11АЛЬФА 2020'!F30</f>
        <v>84</v>
      </c>
      <c r="G30" s="53">
        <f>'Прил. 11 СОГАЗ 2020'!G30+'Прил. 11АЛЬФА 2020'!G30</f>
        <v>65</v>
      </c>
      <c r="H30" s="53">
        <f>'Прил. 11 СОГАЗ 2020'!H30+'Прил. 11АЛЬФА 2020'!H30</f>
        <v>436</v>
      </c>
      <c r="I30" s="53">
        <f>'Прил. 11 СОГАЗ 2020'!I30+'Прил. 11АЛЬФА 2020'!I30</f>
        <v>406</v>
      </c>
      <c r="J30" s="53">
        <f>'Прил. 11 СОГАЗ 2020'!J30+'Прил. 11АЛЬФА 2020'!J30</f>
        <v>1125</v>
      </c>
      <c r="K30" s="53">
        <f>'Прил. 11 СОГАЗ 2020'!K30+'Прил. 11АЛЬФА 2020'!K30</f>
        <v>1093</v>
      </c>
      <c r="L30" s="53">
        <f>'Прил. 11 СОГАЗ 2020'!L30+'Прил. 11АЛЬФА 2020'!L30</f>
        <v>1837</v>
      </c>
      <c r="M30" s="53">
        <f>'Прил. 11 СОГАЗ 2020'!M30+'Прил. 11АЛЬФА 2020'!M30</f>
        <v>3301</v>
      </c>
      <c r="N30" s="53">
        <f>'Прил. 11 СОГАЗ 2020'!N30+'Прил. 11АЛЬФА 2020'!N30</f>
        <v>78</v>
      </c>
      <c r="O30" s="53">
        <f>'Прил. 11 СОГАЗ 2020'!O30+'Прил. 11АЛЬФА 2020'!O30</f>
        <v>145</v>
      </c>
    </row>
    <row r="31" spans="1:15" s="35" customFormat="1" ht="18.75">
      <c r="A31" s="50">
        <f t="shared" si="1"/>
        <v>9</v>
      </c>
      <c r="B31" s="51" t="s">
        <v>94</v>
      </c>
      <c r="C31" s="52">
        <f t="shared" si="0"/>
        <v>12755</v>
      </c>
      <c r="D31" s="53">
        <f>'Прил. 11 СОГАЗ 2020'!D31+'Прил. 11АЛЬФА 2020'!D31</f>
        <v>5888</v>
      </c>
      <c r="E31" s="53">
        <f>'Прил. 11 СОГАЗ 2020'!E31+'Прил. 11АЛЬФА 2020'!E31</f>
        <v>6867</v>
      </c>
      <c r="F31" s="53">
        <f>'Прил. 11 СОГАЗ 2020'!F31+'Прил. 11АЛЬФА 2020'!F31</f>
        <v>58</v>
      </c>
      <c r="G31" s="53">
        <f>'Прил. 11 СОГАЗ 2020'!G31+'Прил. 11АЛЬФА 2020'!G31</f>
        <v>59</v>
      </c>
      <c r="H31" s="53">
        <f>'Прил. 11 СОГАЗ 2020'!H31+'Прил. 11АЛЬФА 2020'!H31</f>
        <v>370</v>
      </c>
      <c r="I31" s="53">
        <f>'Прил. 11 СОГАЗ 2020'!I31+'Прил. 11АЛЬФА 2020'!I31</f>
        <v>324</v>
      </c>
      <c r="J31" s="53">
        <f>'Прил. 11 СОГАЗ 2020'!J31+'Прил. 11АЛЬФА 2020'!J31</f>
        <v>1312</v>
      </c>
      <c r="K31" s="53">
        <f>'Прил. 11 СОГАЗ 2020'!K31+'Прил. 11АЛЬФА 2020'!K31</f>
        <v>1293</v>
      </c>
      <c r="L31" s="53">
        <f>'Прил. 11 СОГАЗ 2020'!L31+'Прил. 11АЛЬФА 2020'!L31</f>
        <v>3846</v>
      </c>
      <c r="M31" s="53">
        <f>'Прил. 11 СОГАЗ 2020'!M31+'Прил. 11АЛЬФА 2020'!M31</f>
        <v>4593</v>
      </c>
      <c r="N31" s="53">
        <f>'Прил. 11 СОГАЗ 2020'!N31+'Прил. 11АЛЬФА 2020'!N31</f>
        <v>302</v>
      </c>
      <c r="O31" s="53">
        <f>'Прил. 11 СОГАЗ 2020'!O31+'Прил. 11АЛЬФА 2020'!O31</f>
        <v>598</v>
      </c>
    </row>
    <row r="32" spans="1:15" s="35" customFormat="1" ht="18.75">
      <c r="A32" s="50">
        <f t="shared" si="1"/>
        <v>10</v>
      </c>
      <c r="B32" s="51" t="s">
        <v>95</v>
      </c>
      <c r="C32" s="52">
        <f t="shared" si="0"/>
        <v>7154</v>
      </c>
      <c r="D32" s="53">
        <f>'Прил. 11 СОГАЗ 2020'!D32+'Прил. 11АЛЬФА 2020'!D32</f>
        <v>3164</v>
      </c>
      <c r="E32" s="53">
        <f>'Прил. 11 СОГАЗ 2020'!E32+'Прил. 11АЛЬФА 2020'!E32</f>
        <v>3990</v>
      </c>
      <c r="F32" s="53">
        <f>'Прил. 11 СОГАЗ 2020'!F32+'Прил. 11АЛЬФА 2020'!F32</f>
        <v>40</v>
      </c>
      <c r="G32" s="53">
        <f>'Прил. 11 СОГАЗ 2020'!G32+'Прил. 11АЛЬФА 2020'!G32</f>
        <v>34</v>
      </c>
      <c r="H32" s="53">
        <f>'Прил. 11 СОГАЗ 2020'!H32+'Прил. 11АЛЬФА 2020'!H32</f>
        <v>255</v>
      </c>
      <c r="I32" s="53">
        <f>'Прил. 11 СОГАЗ 2020'!I32+'Прил. 11АЛЬФА 2020'!I32</f>
        <v>207</v>
      </c>
      <c r="J32" s="53">
        <f>'Прил. 11 СОГАЗ 2020'!J32+'Прил. 11АЛЬФА 2020'!J32</f>
        <v>788</v>
      </c>
      <c r="K32" s="53">
        <f>'Прил. 11 СОГАЗ 2020'!K32+'Прил. 11АЛЬФА 2020'!K32</f>
        <v>764</v>
      </c>
      <c r="L32" s="53">
        <f>'Прил. 11 СОГАЗ 2020'!L32+'Прил. 11АЛЬФА 2020'!L32</f>
        <v>1961</v>
      </c>
      <c r="M32" s="53">
        <f>'Прил. 11 СОГАЗ 2020'!M32+'Прил. 11АЛЬФА 2020'!M32</f>
        <v>2795</v>
      </c>
      <c r="N32" s="53">
        <f>'Прил. 11 СОГАЗ 2020'!N32+'Прил. 11АЛЬФА 2020'!N32</f>
        <v>120</v>
      </c>
      <c r="O32" s="53">
        <f>'Прил. 11 СОГАЗ 2020'!O32+'Прил. 11АЛЬФА 2020'!O32</f>
        <v>190</v>
      </c>
    </row>
    <row r="33" spans="1:15" s="35" customFormat="1" ht="18.75">
      <c r="A33" s="50">
        <f t="shared" si="1"/>
        <v>11</v>
      </c>
      <c r="B33" s="51" t="s">
        <v>96</v>
      </c>
      <c r="C33" s="52">
        <f t="shared" si="0"/>
        <v>54743</v>
      </c>
      <c r="D33" s="53">
        <f>'Прил. 11 СОГАЗ 2020'!D33+'Прил. 11АЛЬФА 2020'!D33</f>
        <v>25034</v>
      </c>
      <c r="E33" s="53">
        <f>'Прил. 11 СОГАЗ 2020'!E33+'Прил. 11АЛЬФА 2020'!E33</f>
        <v>29709</v>
      </c>
      <c r="F33" s="53">
        <f>'Прил. 11 СОГАЗ 2020'!F33+'Прил. 11АЛЬФА 2020'!F33</f>
        <v>201</v>
      </c>
      <c r="G33" s="53">
        <f>'Прил. 11 СОГАЗ 2020'!G33+'Прил. 11АЛЬФА 2020'!G33</f>
        <v>198</v>
      </c>
      <c r="H33" s="53">
        <f>'Прил. 11 СОГАЗ 2020'!H33+'Прил. 11АЛЬФА 2020'!H33</f>
        <v>1111</v>
      </c>
      <c r="I33" s="53">
        <f>'Прил. 11 СОГАЗ 2020'!I33+'Прил. 11АЛЬФА 2020'!I33</f>
        <v>1017</v>
      </c>
      <c r="J33" s="53">
        <f>'Прил. 11 СОГАЗ 2020'!J33+'Прил. 11АЛЬФА 2020'!J33</f>
        <v>4077</v>
      </c>
      <c r="K33" s="53">
        <f>'Прил. 11 СОГАЗ 2020'!K33+'Прил. 11АЛЬФА 2020'!K33</f>
        <v>3832</v>
      </c>
      <c r="L33" s="53">
        <f>'Прил. 11 СОГАЗ 2020'!L33+'Прил. 11АЛЬФА 2020'!L33</f>
        <v>17008</v>
      </c>
      <c r="M33" s="53">
        <f>'Прил. 11 СОГАЗ 2020'!M33+'Прил. 11АЛЬФА 2020'!M33</f>
        <v>18310</v>
      </c>
      <c r="N33" s="53">
        <f>'Прил. 11 СОГАЗ 2020'!N33+'Прил. 11АЛЬФА 2020'!N33</f>
        <v>2637</v>
      </c>
      <c r="O33" s="53">
        <f>'Прил. 11 СОГАЗ 2020'!O33+'Прил. 11АЛЬФА 2020'!O33</f>
        <v>6352</v>
      </c>
    </row>
    <row r="34" spans="1:15" s="35" customFormat="1" ht="18.75">
      <c r="A34" s="50">
        <f t="shared" si="1"/>
        <v>12</v>
      </c>
      <c r="B34" s="51" t="s">
        <v>97</v>
      </c>
      <c r="C34" s="52">
        <f t="shared" si="0"/>
        <v>31114</v>
      </c>
      <c r="D34" s="53">
        <f>'Прил. 11 СОГАЗ 2020'!D34+'Прил. 11АЛЬФА 2020'!D34</f>
        <v>14585</v>
      </c>
      <c r="E34" s="53">
        <f>'Прил. 11 СОГАЗ 2020'!E34+'Прил. 11АЛЬФА 2020'!E34</f>
        <v>16529</v>
      </c>
      <c r="F34" s="53">
        <f>'Прил. 11 СОГАЗ 2020'!F34+'Прил. 11АЛЬФА 2020'!F34</f>
        <v>121</v>
      </c>
      <c r="G34" s="53">
        <f>'Прил. 11 СОГАЗ 2020'!G34+'Прил. 11АЛЬФА 2020'!G34</f>
        <v>108</v>
      </c>
      <c r="H34" s="53">
        <f>'Прил. 11 СОГАЗ 2020'!H34+'Прил. 11АЛЬФА 2020'!H34</f>
        <v>622</v>
      </c>
      <c r="I34" s="53">
        <f>'Прил. 11 СОГАЗ 2020'!I34+'Прил. 11АЛЬФА 2020'!I34</f>
        <v>617</v>
      </c>
      <c r="J34" s="53">
        <f>'Прил. 11 СОГАЗ 2020'!J34+'Прил. 11АЛЬФА 2020'!J34</f>
        <v>2399</v>
      </c>
      <c r="K34" s="53">
        <f>'Прил. 11 СОГАЗ 2020'!K34+'Прил. 11АЛЬФА 2020'!K34</f>
        <v>2249</v>
      </c>
      <c r="L34" s="53">
        <f>'Прил. 11 СОГАЗ 2020'!L34+'Прил. 11АЛЬФА 2020'!L34</f>
        <v>10127</v>
      </c>
      <c r="M34" s="53">
        <f>'Прил. 11 СОГАЗ 2020'!M34+'Прил. 11АЛЬФА 2020'!M34</f>
        <v>10227</v>
      </c>
      <c r="N34" s="53">
        <f>'Прил. 11 СОГАЗ 2020'!N34+'Прил. 11АЛЬФА 2020'!N34</f>
        <v>1316</v>
      </c>
      <c r="O34" s="53">
        <f>'Прил. 11 СОГАЗ 2020'!O34+'Прил. 11АЛЬФА 2020'!O34</f>
        <v>3328</v>
      </c>
    </row>
    <row r="35" spans="1:15" s="35" customFormat="1" ht="18.75">
      <c r="A35" s="50">
        <f t="shared" si="1"/>
        <v>13</v>
      </c>
      <c r="B35" s="51" t="s">
        <v>98</v>
      </c>
      <c r="C35" s="52">
        <f t="shared" si="0"/>
        <v>45525</v>
      </c>
      <c r="D35" s="53">
        <f>'Прил. 11 СОГАЗ 2020'!D35+'Прил. 11АЛЬФА 2020'!D35</f>
        <v>20941</v>
      </c>
      <c r="E35" s="53">
        <f>'Прил. 11 СОГАЗ 2020'!E35+'Прил. 11АЛЬФА 2020'!E35</f>
        <v>24584</v>
      </c>
      <c r="F35" s="53">
        <f>'Прил. 11 СОГАЗ 2020'!F35+'Прил. 11АЛЬФА 2020'!F35</f>
        <v>155</v>
      </c>
      <c r="G35" s="53">
        <f>'Прил. 11 СОГАЗ 2020'!G35+'Прил. 11АЛЬФА 2020'!G35</f>
        <v>169</v>
      </c>
      <c r="H35" s="53">
        <f>'Прил. 11 СОГАЗ 2020'!H35+'Прил. 11АЛЬФА 2020'!H35</f>
        <v>896</v>
      </c>
      <c r="I35" s="53">
        <f>'Прил. 11 СОГАЗ 2020'!I35+'Прил. 11АЛЬФА 2020'!I35</f>
        <v>870</v>
      </c>
      <c r="J35" s="53">
        <f>'Прил. 11 СОГАЗ 2020'!J35+'Прил. 11АЛЬФА 2020'!J35</f>
        <v>3510</v>
      </c>
      <c r="K35" s="53">
        <f>'Прил. 11 СОГАЗ 2020'!K35+'Прил. 11АЛЬФА 2020'!K35</f>
        <v>3248</v>
      </c>
      <c r="L35" s="53">
        <f>'Прил. 11 СОГАЗ 2020'!L35+'Прил. 11АЛЬФА 2020'!L35</f>
        <v>14045</v>
      </c>
      <c r="M35" s="53">
        <f>'Прил. 11 СОГАЗ 2020'!M35+'Прил. 11АЛЬФА 2020'!M35</f>
        <v>14822</v>
      </c>
      <c r="N35" s="53">
        <f>'Прил. 11 СОГАЗ 2020'!N35+'Прил. 11АЛЬФА 2020'!N35</f>
        <v>2335</v>
      </c>
      <c r="O35" s="53">
        <f>'Прил. 11 СОГАЗ 2020'!O35+'Прил. 11АЛЬФА 2020'!O35</f>
        <v>5475</v>
      </c>
    </row>
    <row r="36" spans="1:15" s="35" customFormat="1" ht="18.75">
      <c r="A36" s="50">
        <f t="shared" si="1"/>
        <v>14</v>
      </c>
      <c r="B36" s="51" t="s">
        <v>99</v>
      </c>
      <c r="C36" s="52">
        <f t="shared" si="0"/>
        <v>16878</v>
      </c>
      <c r="D36" s="53">
        <f>'Прил. 11 СОГАЗ 2020'!D36+'Прил. 11АЛЬФА 2020'!D36</f>
        <v>7935</v>
      </c>
      <c r="E36" s="53">
        <f>'Прил. 11 СОГАЗ 2020'!E36+'Прил. 11АЛЬФА 2020'!E36</f>
        <v>8943</v>
      </c>
      <c r="F36" s="53">
        <f>'Прил. 11 СОГАЗ 2020'!F36+'Прил. 11АЛЬФА 2020'!F36</f>
        <v>64</v>
      </c>
      <c r="G36" s="53">
        <f>'Прил. 11 СОГАЗ 2020'!G36+'Прил. 11АЛЬФА 2020'!G36</f>
        <v>52</v>
      </c>
      <c r="H36" s="53">
        <f>'Прил. 11 СОГАЗ 2020'!H36+'Прил. 11АЛЬФА 2020'!H36</f>
        <v>364</v>
      </c>
      <c r="I36" s="53">
        <f>'Прил. 11 СОГАЗ 2020'!I36+'Прил. 11АЛЬФА 2020'!I36</f>
        <v>314</v>
      </c>
      <c r="J36" s="53">
        <f>'Прил. 11 СОГАЗ 2020'!J36+'Прил. 11АЛЬФА 2020'!J36</f>
        <v>1401</v>
      </c>
      <c r="K36" s="53">
        <f>'Прил. 11 СОГАЗ 2020'!K36+'Прил. 11АЛЬФА 2020'!K36</f>
        <v>1300</v>
      </c>
      <c r="L36" s="53">
        <f>'Прил. 11 СОГАЗ 2020'!L36+'Прил. 11АЛЬФА 2020'!L36</f>
        <v>5321</v>
      </c>
      <c r="M36" s="53">
        <f>'Прил. 11 СОГАЗ 2020'!M36+'Прил. 11АЛЬФА 2020'!M36</f>
        <v>5531</v>
      </c>
      <c r="N36" s="53">
        <f>'Прил. 11 СОГАЗ 2020'!N36+'Прил. 11АЛЬФА 2020'!N36</f>
        <v>785</v>
      </c>
      <c r="O36" s="53">
        <f>'Прил. 11 СОГАЗ 2020'!O36+'Прил. 11АЛЬФА 2020'!O36</f>
        <v>1746</v>
      </c>
    </row>
    <row r="37" spans="1:15" s="35" customFormat="1" ht="18.75">
      <c r="A37" s="50" t="s">
        <v>100</v>
      </c>
      <c r="B37" s="54" t="s">
        <v>101</v>
      </c>
      <c r="C37" s="52">
        <f t="shared" si="0"/>
        <v>2125</v>
      </c>
      <c r="D37" s="53">
        <f>'Прил. 11 СОГАЗ 2020'!D37+'Прил. 11АЛЬФА 2020'!D37</f>
        <v>1002</v>
      </c>
      <c r="E37" s="53">
        <f>'Прил. 11 СОГАЗ 2020'!E37+'Прил. 11АЛЬФА 2020'!E37</f>
        <v>1123</v>
      </c>
      <c r="F37" s="53">
        <f>'Прил. 11 СОГАЗ 2020'!F37+'Прил. 11АЛЬФА 2020'!F37</f>
        <v>10</v>
      </c>
      <c r="G37" s="53">
        <f>'Прил. 11 СОГАЗ 2020'!G37+'Прил. 11АЛЬФА 2020'!G37</f>
        <v>7</v>
      </c>
      <c r="H37" s="53">
        <f>'Прил. 11 СОГАЗ 2020'!H37+'Прил. 11АЛЬФА 2020'!H37</f>
        <v>40</v>
      </c>
      <c r="I37" s="53">
        <f>'Прил. 11 СОГАЗ 2020'!I37+'Прил. 11АЛЬФА 2020'!I37</f>
        <v>38</v>
      </c>
      <c r="J37" s="53">
        <f>'Прил. 11 СОГАЗ 2020'!J37+'Прил. 11АЛЬФА 2020'!J37</f>
        <v>196</v>
      </c>
      <c r="K37" s="53">
        <f>'Прил. 11 СОГАЗ 2020'!K37+'Прил. 11АЛЬФА 2020'!K37</f>
        <v>181</v>
      </c>
      <c r="L37" s="53">
        <f>'Прил. 11 СОГАЗ 2020'!L37+'Прил. 11АЛЬФА 2020'!L37</f>
        <v>670</v>
      </c>
      <c r="M37" s="53">
        <f>'Прил. 11 СОГАЗ 2020'!M37+'Прил. 11АЛЬФА 2020'!M37</f>
        <v>679</v>
      </c>
      <c r="N37" s="53">
        <f>'Прил. 11 СОГАЗ 2020'!N37+'Прил. 11АЛЬФА 2020'!N37</f>
        <v>86</v>
      </c>
      <c r="O37" s="53">
        <f>'Прил. 11 СОГАЗ 2020'!O37+'Прил. 11АЛЬФА 2020'!O37</f>
        <v>218</v>
      </c>
    </row>
    <row r="38" spans="1:15" s="35" customFormat="1" ht="18.75">
      <c r="A38" s="50">
        <v>15</v>
      </c>
      <c r="B38" s="51" t="s">
        <v>102</v>
      </c>
      <c r="C38" s="52">
        <f t="shared" si="0"/>
        <v>5389</v>
      </c>
      <c r="D38" s="53">
        <f>'Прил. 11 СОГАЗ 2020'!D38+'Прил. 11АЛЬФА 2020'!D38</f>
        <v>2546</v>
      </c>
      <c r="E38" s="53">
        <f>'Прил. 11 СОГАЗ 2020'!E38+'Прил. 11АЛЬФА 2020'!E38</f>
        <v>2843</v>
      </c>
      <c r="F38" s="53">
        <f>'Прил. 11 СОГАЗ 2020'!F38+'Прил. 11АЛЬФА 2020'!F38</f>
        <v>11</v>
      </c>
      <c r="G38" s="53">
        <f>'Прил. 11 СОГАЗ 2020'!G38+'Прил. 11АЛЬФА 2020'!G38</f>
        <v>13</v>
      </c>
      <c r="H38" s="53">
        <f>'Прил. 11 СОГАЗ 2020'!H38+'Прил. 11АЛЬФА 2020'!H38</f>
        <v>79</v>
      </c>
      <c r="I38" s="53">
        <f>'Прил. 11 СОГАЗ 2020'!I38+'Прил. 11АЛЬФА 2020'!I38</f>
        <v>69</v>
      </c>
      <c r="J38" s="53">
        <f>'Прил. 11 СОГАЗ 2020'!J38+'Прил. 11АЛЬФА 2020'!J38</f>
        <v>338</v>
      </c>
      <c r="K38" s="53">
        <f>'Прил. 11 СОГАЗ 2020'!K38+'Прил. 11АЛЬФА 2020'!K38</f>
        <v>364</v>
      </c>
      <c r="L38" s="53">
        <f>'Прил. 11 СОГАЗ 2020'!L38+'Прил. 11АЛЬФА 2020'!L38</f>
        <v>1741</v>
      </c>
      <c r="M38" s="53">
        <f>'Прил. 11 СОГАЗ 2020'!M38+'Прил. 11АЛЬФА 2020'!M38</f>
        <v>1648</v>
      </c>
      <c r="N38" s="53">
        <f>'Прил. 11 СОГАЗ 2020'!N38+'Прил. 11АЛЬФА 2020'!N38</f>
        <v>377</v>
      </c>
      <c r="O38" s="53">
        <f>'Прил. 11 СОГАЗ 2020'!O38+'Прил. 11АЛЬФА 2020'!O38</f>
        <v>749</v>
      </c>
    </row>
    <row r="39" spans="1:15" s="35" customFormat="1" ht="18.75">
      <c r="A39" s="50">
        <f>A38+1</f>
        <v>16</v>
      </c>
      <c r="B39" s="51" t="s">
        <v>103</v>
      </c>
      <c r="C39" s="52">
        <f t="shared" si="0"/>
        <v>44418</v>
      </c>
      <c r="D39" s="53">
        <f>'Прил. 11 СОГАЗ 2020'!D39+'Прил. 11АЛЬФА 2020'!D39</f>
        <v>20203</v>
      </c>
      <c r="E39" s="53">
        <f>'Прил. 11 СОГАЗ 2020'!E39+'Прил. 11АЛЬФА 2020'!E39</f>
        <v>24215</v>
      </c>
      <c r="F39" s="53">
        <f>'Прил. 11 СОГАЗ 2020'!F39+'Прил. 11АЛЬФА 2020'!F39</f>
        <v>183</v>
      </c>
      <c r="G39" s="53">
        <f>'Прил. 11 СОГАЗ 2020'!G39+'Прил. 11АЛЬФА 2020'!G39</f>
        <v>155</v>
      </c>
      <c r="H39" s="53">
        <f>'Прил. 11 СОГАЗ 2020'!H39+'Прил. 11АЛЬФА 2020'!H39</f>
        <v>915</v>
      </c>
      <c r="I39" s="53">
        <f>'Прил. 11 СОГАЗ 2020'!I39+'Прил. 11АЛЬФА 2020'!I39</f>
        <v>844</v>
      </c>
      <c r="J39" s="53">
        <f>'Прил. 11 СОГАЗ 2020'!J39+'Прил. 11АЛЬФА 2020'!J39</f>
        <v>3517</v>
      </c>
      <c r="K39" s="53">
        <f>'Прил. 11 СОГАЗ 2020'!K39+'Прил. 11АЛЬФА 2020'!K39</f>
        <v>3281</v>
      </c>
      <c r="L39" s="53">
        <f>'Прил. 11 СОГАЗ 2020'!L39+'Прил. 11АЛЬФА 2020'!L39</f>
        <v>13679</v>
      </c>
      <c r="M39" s="53">
        <f>'Прил. 11 СОГАЗ 2020'!M39+'Прил. 11АЛЬФА 2020'!M39</f>
        <v>15052</v>
      </c>
      <c r="N39" s="53">
        <f>'Прил. 11 СОГАЗ 2020'!N39+'Прил. 11АЛЬФА 2020'!N39</f>
        <v>1909</v>
      </c>
      <c r="O39" s="53">
        <f>'Прил. 11 СОГАЗ 2020'!O39+'Прил. 11АЛЬФА 2020'!O39</f>
        <v>4883</v>
      </c>
    </row>
    <row r="40" spans="1:15" s="35" customFormat="1" ht="18.75">
      <c r="A40" s="50">
        <f>A39+1</f>
        <v>17</v>
      </c>
      <c r="B40" s="51" t="s">
        <v>104</v>
      </c>
      <c r="C40" s="52">
        <f t="shared" si="0"/>
        <v>27679</v>
      </c>
      <c r="D40" s="53">
        <f>'Прил. 11 СОГАЗ 2020'!D40+'Прил. 11АЛЬФА 2020'!D40</f>
        <v>12522</v>
      </c>
      <c r="E40" s="53">
        <f>'Прил. 11 СОГАЗ 2020'!E40+'Прил. 11АЛЬФА 2020'!E40</f>
        <v>15157</v>
      </c>
      <c r="F40" s="53">
        <f>'Прил. 11 СОГАЗ 2020'!F40+'Прил. 11АЛЬФА 2020'!F40</f>
        <v>118</v>
      </c>
      <c r="G40" s="53">
        <f>'Прил. 11 СОГАЗ 2020'!G40+'Прил. 11АЛЬФА 2020'!G40</f>
        <v>117</v>
      </c>
      <c r="H40" s="53">
        <f>'Прил. 11 СОГАЗ 2020'!H40+'Прил. 11АЛЬФА 2020'!H40</f>
        <v>633</v>
      </c>
      <c r="I40" s="53">
        <f>'Прил. 11 СОГАЗ 2020'!I40+'Прил. 11АЛЬФА 2020'!I40</f>
        <v>556</v>
      </c>
      <c r="J40" s="53">
        <f>'Прил. 11 СОГАЗ 2020'!J40+'Прил. 11АЛЬФА 2020'!J40</f>
        <v>2395</v>
      </c>
      <c r="K40" s="53">
        <f>'Прил. 11 СОГАЗ 2020'!K40+'Прил. 11АЛЬФА 2020'!K40</f>
        <v>2338</v>
      </c>
      <c r="L40" s="53">
        <f>'Прил. 11 СОГАЗ 2020'!L40+'Прил. 11АЛЬФА 2020'!L40</f>
        <v>8337</v>
      </c>
      <c r="M40" s="53">
        <f>'Прил. 11 СОГАЗ 2020'!M40+'Прил. 11АЛЬФА 2020'!M40</f>
        <v>9503</v>
      </c>
      <c r="N40" s="53">
        <f>'Прил. 11 СОГАЗ 2020'!N40+'Прил. 11АЛЬФА 2020'!N40</f>
        <v>1039</v>
      </c>
      <c r="O40" s="53">
        <f>'Прил. 11 СОГАЗ 2020'!O40+'Прил. 11АЛЬФА 2020'!O40</f>
        <v>2643</v>
      </c>
    </row>
    <row r="41" spans="1:15" s="35" customFormat="1" ht="18.75">
      <c r="A41" s="50">
        <f>A40+1</f>
        <v>18</v>
      </c>
      <c r="B41" s="51" t="s">
        <v>105</v>
      </c>
      <c r="C41" s="52">
        <f t="shared" si="0"/>
        <v>19125</v>
      </c>
      <c r="D41" s="53">
        <f>'Прил. 11 СОГАЗ 2020'!D41+'Прил. 11АЛЬФА 2020'!D41</f>
        <v>8989</v>
      </c>
      <c r="E41" s="53">
        <f>'Прил. 11 СОГАЗ 2020'!E41+'Прил. 11АЛЬФА 2020'!E41</f>
        <v>10136</v>
      </c>
      <c r="F41" s="53">
        <f>'Прил. 11 СОГАЗ 2020'!F41+'Прил. 11АЛЬФА 2020'!F41</f>
        <v>71</v>
      </c>
      <c r="G41" s="53">
        <f>'Прил. 11 СОГАЗ 2020'!G41+'Прил. 11АЛЬФА 2020'!G41</f>
        <v>66</v>
      </c>
      <c r="H41" s="53">
        <f>'Прил. 11 СОГАЗ 2020'!H41+'Прил. 11АЛЬФА 2020'!H41</f>
        <v>384</v>
      </c>
      <c r="I41" s="53">
        <f>'Прил. 11 СОГАЗ 2020'!I41+'Прил. 11АЛЬФА 2020'!I41</f>
        <v>343</v>
      </c>
      <c r="J41" s="53">
        <f>'Прил. 11 СОГАЗ 2020'!J41+'Прил. 11АЛЬФА 2020'!J41</f>
        <v>1443</v>
      </c>
      <c r="K41" s="53">
        <f>'Прил. 11 СОГАЗ 2020'!K41+'Прил. 11АЛЬФА 2020'!K41</f>
        <v>1369</v>
      </c>
      <c r="L41" s="53">
        <f>'Прил. 11 СОГАЗ 2020'!L41+'Прил. 11АЛЬФА 2020'!L41</f>
        <v>6147</v>
      </c>
      <c r="M41" s="53">
        <f>'Прил. 11 СОГАЗ 2020'!M41+'Прил. 11АЛЬФА 2020'!M41</f>
        <v>6201</v>
      </c>
      <c r="N41" s="53">
        <f>'Прил. 11 СОГАЗ 2020'!N41+'Прил. 11АЛЬФА 2020'!N41</f>
        <v>944</v>
      </c>
      <c r="O41" s="53">
        <f>'Прил. 11 СОГАЗ 2020'!O41+'Прил. 11АЛЬФА 2020'!O41</f>
        <v>2157</v>
      </c>
    </row>
    <row r="42" spans="1:15" s="35" customFormat="1" ht="18.75">
      <c r="A42" s="50">
        <f>A41+1</f>
        <v>19</v>
      </c>
      <c r="B42" s="51" t="s">
        <v>106</v>
      </c>
      <c r="C42" s="52">
        <f t="shared" si="0"/>
        <v>10529</v>
      </c>
      <c r="D42" s="53">
        <f>'Прил. 11 СОГАЗ 2020'!D42+'Прил. 11АЛЬФА 2020'!D42</f>
        <v>5227</v>
      </c>
      <c r="E42" s="53">
        <f>'Прил. 11 СОГАЗ 2020'!E42+'Прил. 11АЛЬФА 2020'!E42</f>
        <v>5302</v>
      </c>
      <c r="F42" s="53">
        <f>'Прил. 11 СОГАЗ 2020'!F42+'Прил. 11АЛЬФА 2020'!F42</f>
        <v>27</v>
      </c>
      <c r="G42" s="53">
        <f>'Прил. 11 СОГАЗ 2020'!G42+'Прил. 11АЛЬФА 2020'!G42</f>
        <v>29</v>
      </c>
      <c r="H42" s="53">
        <f>'Прил. 11 СОГАЗ 2020'!H42+'Прил. 11АЛЬФА 2020'!H42</f>
        <v>187</v>
      </c>
      <c r="I42" s="53">
        <f>'Прил. 11 СОГАЗ 2020'!I42+'Прил. 11АЛЬФА 2020'!I42</f>
        <v>194</v>
      </c>
      <c r="J42" s="53">
        <f>'Прил. 11 СОГАЗ 2020'!J42+'Прил. 11АЛЬФА 2020'!J42</f>
        <v>797</v>
      </c>
      <c r="K42" s="53">
        <f>'Прил. 11 СОГАЗ 2020'!K42+'Прил. 11АЛЬФА 2020'!K42</f>
        <v>742</v>
      </c>
      <c r="L42" s="53">
        <f>'Прил. 11 СОГАЗ 2020'!L42+'Прил. 11АЛЬФА 2020'!L42</f>
        <v>3713</v>
      </c>
      <c r="M42" s="53">
        <f>'Прил. 11 СОГАЗ 2020'!M42+'Прил. 11АЛЬФА 2020'!M42</f>
        <v>3157</v>
      </c>
      <c r="N42" s="53">
        <f>'Прил. 11 СОГАЗ 2020'!N42+'Прил. 11АЛЬФА 2020'!N42</f>
        <v>503</v>
      </c>
      <c r="O42" s="53">
        <f>'Прил. 11 СОГАЗ 2020'!O42+'Прил. 11АЛЬФА 2020'!O42</f>
        <v>1180</v>
      </c>
    </row>
    <row r="43" spans="1:15" s="12" customFormat="1" ht="18.75">
      <c r="A43" s="55">
        <f>A42+1</f>
        <v>20</v>
      </c>
      <c r="B43" s="56" t="s">
        <v>107</v>
      </c>
      <c r="C43" s="52">
        <f t="shared" ref="C43:O43" si="2">SUM(C20:C42)-C21-C23-C26-C37</f>
        <v>718458</v>
      </c>
      <c r="D43" s="52">
        <f t="shared" si="2"/>
        <v>330412</v>
      </c>
      <c r="E43" s="52">
        <f t="shared" si="2"/>
        <v>388046</v>
      </c>
      <c r="F43" s="52">
        <f t="shared" si="2"/>
        <v>3110</v>
      </c>
      <c r="G43" s="52">
        <f t="shared" si="2"/>
        <v>2991</v>
      </c>
      <c r="H43" s="52">
        <f t="shared" si="2"/>
        <v>16238</v>
      </c>
      <c r="I43" s="52">
        <f t="shared" si="2"/>
        <v>15358</v>
      </c>
      <c r="J43" s="52">
        <f t="shared" si="2"/>
        <v>57438</v>
      </c>
      <c r="K43" s="52">
        <f t="shared" si="2"/>
        <v>54185</v>
      </c>
      <c r="L43" s="52">
        <f t="shared" si="2"/>
        <v>223342</v>
      </c>
      <c r="M43" s="52">
        <f t="shared" si="2"/>
        <v>244118</v>
      </c>
      <c r="N43" s="52">
        <f t="shared" si="2"/>
        <v>30284</v>
      </c>
      <c r="O43" s="52">
        <f t="shared" si="2"/>
        <v>71394</v>
      </c>
    </row>
    <row r="44" spans="1:15" ht="5.25" customHeight="1">
      <c r="A44" s="31"/>
      <c r="B44" s="32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</row>
    <row r="45" spans="1:15" s="35" customFormat="1" ht="18.75">
      <c r="A45" s="34" t="s">
        <v>43</v>
      </c>
      <c r="E45" s="63" t="s">
        <v>108</v>
      </c>
      <c r="F45" s="63"/>
      <c r="G45" s="63"/>
      <c r="H45" s="63"/>
      <c r="I45" s="63"/>
    </row>
    <row r="46" spans="1:15" s="35" customFormat="1" ht="13.5" customHeight="1">
      <c r="D46" s="36" t="s">
        <v>44</v>
      </c>
      <c r="E46" s="62" t="s">
        <v>45</v>
      </c>
      <c r="F46" s="62"/>
      <c r="G46" s="62"/>
      <c r="H46" s="62"/>
      <c r="I46" s="62"/>
    </row>
    <row r="47" spans="1:15" s="35" customFormat="1" ht="22.5" customHeight="1">
      <c r="A47" s="12" t="s">
        <v>46</v>
      </c>
    </row>
    <row r="48" spans="1:15" s="35" customFormat="1" ht="21" customHeight="1">
      <c r="A48" s="63" t="s">
        <v>43</v>
      </c>
      <c r="B48" s="63"/>
      <c r="C48" s="63"/>
      <c r="E48" s="63" t="s">
        <v>108</v>
      </c>
      <c r="F48" s="63"/>
      <c r="G48" s="63"/>
      <c r="H48" s="63"/>
      <c r="I48" s="63"/>
    </row>
    <row r="49" spans="1:9" s="36" customFormat="1" ht="12">
      <c r="A49" s="62" t="s">
        <v>47</v>
      </c>
      <c r="B49" s="62"/>
      <c r="C49" s="62"/>
      <c r="D49" s="36" t="s">
        <v>44</v>
      </c>
      <c r="E49" s="62" t="s">
        <v>45</v>
      </c>
      <c r="F49" s="62"/>
      <c r="G49" s="62"/>
      <c r="H49" s="62"/>
      <c r="I49" s="62"/>
    </row>
  </sheetData>
  <mergeCells count="21">
    <mergeCell ref="E45:I45"/>
    <mergeCell ref="A8:O8"/>
    <mergeCell ref="A9:O9"/>
    <mergeCell ref="A15:A18"/>
    <mergeCell ref="B15:B18"/>
    <mergeCell ref="C15:C18"/>
    <mergeCell ref="C13:M13"/>
    <mergeCell ref="F16:K16"/>
    <mergeCell ref="D15:E17"/>
    <mergeCell ref="J17:K17"/>
    <mergeCell ref="F17:G17"/>
    <mergeCell ref="C12:M12"/>
    <mergeCell ref="H17:I17"/>
    <mergeCell ref="F15:O15"/>
    <mergeCell ref="N16:O16"/>
    <mergeCell ref="L16:M16"/>
    <mergeCell ref="A49:C49"/>
    <mergeCell ref="E49:I49"/>
    <mergeCell ref="E46:I46"/>
    <mergeCell ref="A48:C48"/>
    <mergeCell ref="E48:I48"/>
  </mergeCells>
  <phoneticPr fontId="31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5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O49"/>
  <sheetViews>
    <sheetView topLeftCell="A4" zoomScale="61" zoomScaleNormal="61" workbookViewId="0">
      <selection activeCell="F20" sqref="F20:O42"/>
    </sheetView>
  </sheetViews>
  <sheetFormatPr defaultColWidth="9.28515625" defaultRowHeight="12.75"/>
  <cols>
    <col min="1" max="1" width="6.5703125" style="18" customWidth="1"/>
    <col min="2" max="2" width="44.7109375" style="18" customWidth="1"/>
    <col min="3" max="3" width="17.5703125" style="18" customWidth="1"/>
    <col min="4" max="4" width="13" style="18" customWidth="1"/>
    <col min="5" max="7" width="12.42578125" style="18" customWidth="1"/>
    <col min="8" max="8" width="13.7109375" style="18" customWidth="1"/>
    <col min="9" max="9" width="13.5703125" style="18" customWidth="1"/>
    <col min="10" max="11" width="13.42578125" style="18" customWidth="1"/>
    <col min="12" max="15" width="18.7109375" style="18" customWidth="1"/>
    <col min="16" max="16384" width="9.28515625" style="18"/>
  </cols>
  <sheetData>
    <row r="1" spans="1:15" ht="15" customHeight="1">
      <c r="M1" s="4" t="s">
        <v>75</v>
      </c>
    </row>
    <row r="2" spans="1:15" ht="15" customHeight="1">
      <c r="M2" s="4" t="s">
        <v>1</v>
      </c>
    </row>
    <row r="3" spans="1:15" ht="15" customHeight="1">
      <c r="M3" s="4" t="s">
        <v>2</v>
      </c>
    </row>
    <row r="4" spans="1:15" ht="15" customHeight="1">
      <c r="M4" s="4" t="s">
        <v>3</v>
      </c>
    </row>
    <row r="5" spans="1:15" ht="15" customHeight="1">
      <c r="M5" s="4" t="s">
        <v>4</v>
      </c>
    </row>
    <row r="6" spans="1:15" ht="15" customHeight="1">
      <c r="M6" s="46" t="s">
        <v>123</v>
      </c>
    </row>
    <row r="8" spans="1:15" s="9" customFormat="1" ht="20.25">
      <c r="A8" s="79" t="s">
        <v>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</row>
    <row r="9" spans="1:15" s="9" customFormat="1" ht="20.25">
      <c r="A9" s="79" t="s">
        <v>76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</row>
    <row r="10" spans="1:15" s="9" customFormat="1" ht="20.25">
      <c r="H10" s="10" t="s">
        <v>77</v>
      </c>
      <c r="I10" s="57" t="s">
        <v>125</v>
      </c>
      <c r="J10" s="9" t="s">
        <v>113</v>
      </c>
      <c r="L10" s="11"/>
    </row>
    <row r="11" spans="1:15" s="9" customFormat="1" ht="20.25">
      <c r="L11" s="47"/>
    </row>
    <row r="12" spans="1:15" s="12" customFormat="1" ht="18.75">
      <c r="C12" s="81" t="s">
        <v>71</v>
      </c>
      <c r="D12" s="81"/>
      <c r="E12" s="81"/>
      <c r="F12" s="81"/>
      <c r="G12" s="81"/>
      <c r="H12" s="81"/>
      <c r="I12" s="81"/>
      <c r="J12" s="81"/>
      <c r="K12" s="81"/>
      <c r="L12" s="81"/>
      <c r="M12" s="81"/>
    </row>
    <row r="13" spans="1:15" s="13" customFormat="1" ht="15.75">
      <c r="C13" s="82" t="s">
        <v>8</v>
      </c>
      <c r="D13" s="82"/>
      <c r="E13" s="82"/>
      <c r="F13" s="82"/>
      <c r="G13" s="82"/>
      <c r="H13" s="82"/>
      <c r="I13" s="82"/>
      <c r="J13" s="82"/>
      <c r="K13" s="82"/>
      <c r="L13" s="82"/>
      <c r="M13" s="82"/>
    </row>
    <row r="14" spans="1:15" ht="12" customHeigh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5" s="14" customFormat="1" ht="18.75" customHeight="1">
      <c r="A15" s="83" t="s">
        <v>9</v>
      </c>
      <c r="B15" s="83" t="s">
        <v>10</v>
      </c>
      <c r="C15" s="90" t="s">
        <v>78</v>
      </c>
      <c r="D15" s="64" t="s">
        <v>12</v>
      </c>
      <c r="E15" s="65"/>
      <c r="F15" s="64" t="s">
        <v>13</v>
      </c>
      <c r="G15" s="98"/>
      <c r="H15" s="98"/>
      <c r="I15" s="98"/>
      <c r="J15" s="98"/>
      <c r="K15" s="98"/>
      <c r="L15" s="98"/>
      <c r="M15" s="98"/>
      <c r="N15" s="98"/>
      <c r="O15" s="65"/>
    </row>
    <row r="16" spans="1:15" s="14" customFormat="1" ht="37.5" customHeight="1">
      <c r="A16" s="84"/>
      <c r="B16" s="84"/>
      <c r="C16" s="91"/>
      <c r="D16" s="66"/>
      <c r="E16" s="67"/>
      <c r="F16" s="93" t="s">
        <v>14</v>
      </c>
      <c r="G16" s="94"/>
      <c r="H16" s="94"/>
      <c r="I16" s="94"/>
      <c r="J16" s="94"/>
      <c r="K16" s="95"/>
      <c r="L16" s="101" t="s">
        <v>15</v>
      </c>
      <c r="M16" s="102"/>
      <c r="N16" s="99" t="s">
        <v>16</v>
      </c>
      <c r="O16" s="100"/>
    </row>
    <row r="17" spans="1:15" s="14" customFormat="1" ht="18.75" customHeight="1">
      <c r="A17" s="84"/>
      <c r="B17" s="84"/>
      <c r="C17" s="91"/>
      <c r="D17" s="68"/>
      <c r="E17" s="69"/>
      <c r="F17" s="96" t="s">
        <v>79</v>
      </c>
      <c r="G17" s="97"/>
      <c r="H17" s="96" t="s">
        <v>18</v>
      </c>
      <c r="I17" s="97"/>
      <c r="J17" s="96" t="s">
        <v>19</v>
      </c>
      <c r="K17" s="97"/>
      <c r="L17" s="60" t="s">
        <v>114</v>
      </c>
      <c r="M17" s="60" t="s">
        <v>115</v>
      </c>
      <c r="N17" s="60" t="s">
        <v>116</v>
      </c>
      <c r="O17" s="60" t="s">
        <v>117</v>
      </c>
    </row>
    <row r="18" spans="1:15" s="14" customFormat="1" ht="18.75">
      <c r="A18" s="85"/>
      <c r="B18" s="85"/>
      <c r="C18" s="92"/>
      <c r="D18" s="49" t="s">
        <v>20</v>
      </c>
      <c r="E18" s="49" t="s">
        <v>21</v>
      </c>
      <c r="F18" s="49" t="s">
        <v>20</v>
      </c>
      <c r="G18" s="49" t="s">
        <v>21</v>
      </c>
      <c r="H18" s="49" t="s">
        <v>20</v>
      </c>
      <c r="I18" s="49" t="s">
        <v>21</v>
      </c>
      <c r="J18" s="49" t="s">
        <v>20</v>
      </c>
      <c r="K18" s="49" t="s">
        <v>21</v>
      </c>
      <c r="L18" s="49" t="s">
        <v>20</v>
      </c>
      <c r="M18" s="49" t="s">
        <v>21</v>
      </c>
      <c r="N18" s="49" t="s">
        <v>20</v>
      </c>
      <c r="O18" s="49" t="s">
        <v>21</v>
      </c>
    </row>
    <row r="19" spans="1:15" s="35" customFormat="1" ht="18.75">
      <c r="A19" s="48">
        <v>1</v>
      </c>
      <c r="B19" s="48">
        <v>2</v>
      </c>
      <c r="C19" s="48">
        <v>3</v>
      </c>
      <c r="D19" s="48">
        <v>4</v>
      </c>
      <c r="E19" s="48">
        <v>5</v>
      </c>
      <c r="F19" s="48">
        <v>6</v>
      </c>
      <c r="G19" s="48">
        <v>7</v>
      </c>
      <c r="H19" s="48">
        <v>8</v>
      </c>
      <c r="I19" s="48">
        <v>9</v>
      </c>
      <c r="J19" s="48">
        <v>10</v>
      </c>
      <c r="K19" s="48">
        <v>11</v>
      </c>
      <c r="L19" s="48">
        <v>12</v>
      </c>
      <c r="M19" s="48">
        <v>13</v>
      </c>
      <c r="N19" s="48">
        <v>14</v>
      </c>
      <c r="O19" s="48">
        <v>15</v>
      </c>
    </row>
    <row r="20" spans="1:15" s="35" customFormat="1" ht="18.75">
      <c r="A20" s="50">
        <v>1</v>
      </c>
      <c r="B20" s="51" t="s">
        <v>80</v>
      </c>
      <c r="C20" s="52">
        <f t="shared" ref="C20:C42" si="0">D20+E20</f>
        <v>231337</v>
      </c>
      <c r="D20" s="53">
        <f t="shared" ref="D20:D42" si="1">F20+H20+J20+L20+N20</f>
        <v>105828</v>
      </c>
      <c r="E20" s="53">
        <f t="shared" ref="E20:E42" si="2">G20+I20+K20+M20+O20</f>
        <v>125509</v>
      </c>
      <c r="F20" s="53">
        <v>945</v>
      </c>
      <c r="G20" s="53">
        <v>944</v>
      </c>
      <c r="H20" s="53">
        <v>4873</v>
      </c>
      <c r="I20" s="53">
        <v>4741</v>
      </c>
      <c r="J20" s="53">
        <v>17744</v>
      </c>
      <c r="K20" s="53">
        <v>16256</v>
      </c>
      <c r="L20" s="53">
        <v>71243</v>
      </c>
      <c r="M20" s="53">
        <v>77507</v>
      </c>
      <c r="N20" s="53">
        <v>11023</v>
      </c>
      <c r="O20" s="53">
        <v>26061</v>
      </c>
    </row>
    <row r="21" spans="1:15" s="35" customFormat="1" ht="18.75">
      <c r="A21" s="50" t="s">
        <v>81</v>
      </c>
      <c r="B21" s="51" t="s">
        <v>82</v>
      </c>
      <c r="C21" s="52">
        <f t="shared" si="0"/>
        <v>4677</v>
      </c>
      <c r="D21" s="53">
        <f t="shared" si="1"/>
        <v>2194</v>
      </c>
      <c r="E21" s="53">
        <f t="shared" si="2"/>
        <v>2483</v>
      </c>
      <c r="F21" s="53">
        <v>27</v>
      </c>
      <c r="G21" s="53">
        <v>23</v>
      </c>
      <c r="H21" s="53">
        <v>135</v>
      </c>
      <c r="I21" s="53">
        <v>115</v>
      </c>
      <c r="J21" s="53">
        <v>356</v>
      </c>
      <c r="K21" s="53">
        <v>285</v>
      </c>
      <c r="L21" s="53">
        <v>1508</v>
      </c>
      <c r="M21" s="53">
        <v>1699</v>
      </c>
      <c r="N21" s="53">
        <v>168</v>
      </c>
      <c r="O21" s="53">
        <v>361</v>
      </c>
    </row>
    <row r="22" spans="1:15" s="35" customFormat="1" ht="18.75">
      <c r="A22" s="50">
        <f>A20+1</f>
        <v>2</v>
      </c>
      <c r="B22" s="51" t="s">
        <v>83</v>
      </c>
      <c r="C22" s="52">
        <f t="shared" si="0"/>
        <v>25885</v>
      </c>
      <c r="D22" s="53">
        <f t="shared" si="1"/>
        <v>10990</v>
      </c>
      <c r="E22" s="53">
        <f t="shared" si="2"/>
        <v>14895</v>
      </c>
      <c r="F22" s="53">
        <v>181</v>
      </c>
      <c r="G22" s="53">
        <v>180</v>
      </c>
      <c r="H22" s="53">
        <v>912</v>
      </c>
      <c r="I22" s="53">
        <v>914</v>
      </c>
      <c r="J22" s="53">
        <v>2432</v>
      </c>
      <c r="K22" s="53">
        <v>2429</v>
      </c>
      <c r="L22" s="53">
        <v>6771</v>
      </c>
      <c r="M22" s="53">
        <v>10046</v>
      </c>
      <c r="N22" s="53">
        <v>694</v>
      </c>
      <c r="O22" s="53">
        <v>1326</v>
      </c>
    </row>
    <row r="23" spans="1:15" s="35" customFormat="1" ht="18.75">
      <c r="A23" s="50" t="s">
        <v>84</v>
      </c>
      <c r="B23" s="51" t="s">
        <v>85</v>
      </c>
      <c r="C23" s="52">
        <f t="shared" si="0"/>
        <v>0</v>
      </c>
      <c r="D23" s="53">
        <f t="shared" si="1"/>
        <v>0</v>
      </c>
      <c r="E23" s="53">
        <f t="shared" si="2"/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</row>
    <row r="24" spans="1:15" s="35" customFormat="1" ht="18.75">
      <c r="A24" s="50">
        <f>A22+1</f>
        <v>3</v>
      </c>
      <c r="B24" s="51" t="s">
        <v>86</v>
      </c>
      <c r="C24" s="52">
        <f t="shared" si="0"/>
        <v>67</v>
      </c>
      <c r="D24" s="53">
        <f t="shared" si="1"/>
        <v>38</v>
      </c>
      <c r="E24" s="53">
        <f t="shared" si="2"/>
        <v>29</v>
      </c>
      <c r="F24" s="53">
        <v>0</v>
      </c>
      <c r="G24" s="53">
        <v>0</v>
      </c>
      <c r="H24" s="53">
        <v>2</v>
      </c>
      <c r="I24" s="53">
        <v>1</v>
      </c>
      <c r="J24" s="53">
        <v>1</v>
      </c>
      <c r="K24" s="53">
        <v>4</v>
      </c>
      <c r="L24" s="53">
        <v>34</v>
      </c>
      <c r="M24" s="53">
        <v>21</v>
      </c>
      <c r="N24" s="53">
        <v>1</v>
      </c>
      <c r="O24" s="53">
        <v>3</v>
      </c>
    </row>
    <row r="25" spans="1:15" s="35" customFormat="1" ht="18.75">
      <c r="A25" s="50">
        <f>A24+1</f>
        <v>4</v>
      </c>
      <c r="B25" s="51" t="s">
        <v>87</v>
      </c>
      <c r="C25" s="52">
        <f t="shared" si="0"/>
        <v>37440</v>
      </c>
      <c r="D25" s="53">
        <f t="shared" si="1"/>
        <v>17830</v>
      </c>
      <c r="E25" s="53">
        <f t="shared" si="2"/>
        <v>19610</v>
      </c>
      <c r="F25" s="53">
        <v>174</v>
      </c>
      <c r="G25" s="53">
        <v>146</v>
      </c>
      <c r="H25" s="53">
        <v>739</v>
      </c>
      <c r="I25" s="53">
        <v>698</v>
      </c>
      <c r="J25" s="53">
        <v>2837</v>
      </c>
      <c r="K25" s="53">
        <v>2705</v>
      </c>
      <c r="L25" s="53">
        <v>12400</v>
      </c>
      <c r="M25" s="53">
        <v>12132</v>
      </c>
      <c r="N25" s="53">
        <v>1680</v>
      </c>
      <c r="O25" s="53">
        <v>3929</v>
      </c>
    </row>
    <row r="26" spans="1:15" s="35" customFormat="1" ht="18.75">
      <c r="A26" s="50" t="s">
        <v>88</v>
      </c>
      <c r="B26" s="51" t="s">
        <v>89</v>
      </c>
      <c r="C26" s="52">
        <f t="shared" si="0"/>
        <v>554</v>
      </c>
      <c r="D26" s="53">
        <f t="shared" si="1"/>
        <v>273</v>
      </c>
      <c r="E26" s="53">
        <f t="shared" si="2"/>
        <v>281</v>
      </c>
      <c r="F26" s="53">
        <v>0</v>
      </c>
      <c r="G26" s="53">
        <v>0</v>
      </c>
      <c r="H26" s="53">
        <v>6</v>
      </c>
      <c r="I26" s="53">
        <v>6</v>
      </c>
      <c r="J26" s="53">
        <v>34</v>
      </c>
      <c r="K26" s="53">
        <v>28</v>
      </c>
      <c r="L26" s="53">
        <v>211</v>
      </c>
      <c r="M26" s="53">
        <v>181</v>
      </c>
      <c r="N26" s="53">
        <v>22</v>
      </c>
      <c r="O26" s="53">
        <v>66</v>
      </c>
    </row>
    <row r="27" spans="1:15" s="35" customFormat="1" ht="18.75">
      <c r="A27" s="50">
        <f>A25+1</f>
        <v>5</v>
      </c>
      <c r="B27" s="51" t="s">
        <v>90</v>
      </c>
      <c r="C27" s="52">
        <f t="shared" si="0"/>
        <v>539</v>
      </c>
      <c r="D27" s="53">
        <f t="shared" si="1"/>
        <v>233</v>
      </c>
      <c r="E27" s="53">
        <f t="shared" si="2"/>
        <v>306</v>
      </c>
      <c r="F27" s="53">
        <v>0</v>
      </c>
      <c r="G27" s="53">
        <v>1</v>
      </c>
      <c r="H27" s="53">
        <v>7</v>
      </c>
      <c r="I27" s="53">
        <v>5</v>
      </c>
      <c r="J27" s="53">
        <v>48</v>
      </c>
      <c r="K27" s="53">
        <v>50</v>
      </c>
      <c r="L27" s="53">
        <v>162</v>
      </c>
      <c r="M27" s="53">
        <v>225</v>
      </c>
      <c r="N27" s="53">
        <v>16</v>
      </c>
      <c r="O27" s="53">
        <v>25</v>
      </c>
    </row>
    <row r="28" spans="1:15" s="35" customFormat="1" ht="18.75">
      <c r="A28" s="50">
        <f t="shared" ref="A28:A36" si="3">A27+1</f>
        <v>6</v>
      </c>
      <c r="B28" s="51" t="s">
        <v>91</v>
      </c>
      <c r="C28" s="52">
        <f t="shared" si="0"/>
        <v>31929</v>
      </c>
      <c r="D28" s="53">
        <f t="shared" si="1"/>
        <v>14560</v>
      </c>
      <c r="E28" s="53">
        <f t="shared" si="2"/>
        <v>17369</v>
      </c>
      <c r="F28" s="53">
        <v>163</v>
      </c>
      <c r="G28" s="53">
        <v>159</v>
      </c>
      <c r="H28" s="53">
        <v>892</v>
      </c>
      <c r="I28" s="53">
        <v>891</v>
      </c>
      <c r="J28" s="53">
        <v>2947</v>
      </c>
      <c r="K28" s="53">
        <v>2800</v>
      </c>
      <c r="L28" s="53">
        <v>9652</v>
      </c>
      <c r="M28" s="53">
        <v>11055</v>
      </c>
      <c r="N28" s="53">
        <v>906</v>
      </c>
      <c r="O28" s="53">
        <v>2464</v>
      </c>
    </row>
    <row r="29" spans="1:15" s="35" customFormat="1" ht="18.75">
      <c r="A29" s="50">
        <f t="shared" si="3"/>
        <v>7</v>
      </c>
      <c r="B29" s="51" t="s">
        <v>92</v>
      </c>
      <c r="C29" s="52">
        <f t="shared" si="0"/>
        <v>5225</v>
      </c>
      <c r="D29" s="53">
        <f t="shared" si="1"/>
        <v>2246</v>
      </c>
      <c r="E29" s="53">
        <f t="shared" si="2"/>
        <v>2979</v>
      </c>
      <c r="F29" s="53">
        <v>29</v>
      </c>
      <c r="G29" s="53">
        <v>37</v>
      </c>
      <c r="H29" s="53">
        <v>221</v>
      </c>
      <c r="I29" s="53">
        <v>189</v>
      </c>
      <c r="J29" s="53">
        <v>474</v>
      </c>
      <c r="K29" s="53">
        <v>485</v>
      </c>
      <c r="L29" s="53">
        <v>1419</v>
      </c>
      <c r="M29" s="53">
        <v>2015</v>
      </c>
      <c r="N29" s="53">
        <v>103</v>
      </c>
      <c r="O29" s="53">
        <v>253</v>
      </c>
    </row>
    <row r="30" spans="1:15" s="35" customFormat="1" ht="18.75">
      <c r="A30" s="50">
        <f t="shared" si="3"/>
        <v>8</v>
      </c>
      <c r="B30" s="51" t="s">
        <v>93</v>
      </c>
      <c r="C30" s="52">
        <f t="shared" si="0"/>
        <v>4295</v>
      </c>
      <c r="D30" s="53">
        <f t="shared" si="1"/>
        <v>1743</v>
      </c>
      <c r="E30" s="53">
        <f t="shared" si="2"/>
        <v>2552</v>
      </c>
      <c r="F30" s="53">
        <v>63</v>
      </c>
      <c r="G30" s="53">
        <v>41</v>
      </c>
      <c r="H30" s="53">
        <v>275</v>
      </c>
      <c r="I30" s="53">
        <v>271</v>
      </c>
      <c r="J30" s="53">
        <v>475</v>
      </c>
      <c r="K30" s="53">
        <v>428</v>
      </c>
      <c r="L30" s="53">
        <v>895</v>
      </c>
      <c r="M30" s="53">
        <v>1748</v>
      </c>
      <c r="N30" s="53">
        <v>35</v>
      </c>
      <c r="O30" s="53">
        <v>64</v>
      </c>
    </row>
    <row r="31" spans="1:15" s="35" customFormat="1" ht="18.75">
      <c r="A31" s="50">
        <f t="shared" si="3"/>
        <v>9</v>
      </c>
      <c r="B31" s="51" t="s">
        <v>94</v>
      </c>
      <c r="C31" s="52">
        <f t="shared" si="0"/>
        <v>3542</v>
      </c>
      <c r="D31" s="53">
        <f t="shared" si="1"/>
        <v>1676</v>
      </c>
      <c r="E31" s="53">
        <f t="shared" si="2"/>
        <v>1866</v>
      </c>
      <c r="F31" s="53">
        <v>1</v>
      </c>
      <c r="G31" s="53">
        <v>2</v>
      </c>
      <c r="H31" s="53">
        <v>49</v>
      </c>
      <c r="I31" s="53">
        <v>37</v>
      </c>
      <c r="J31" s="53">
        <v>307</v>
      </c>
      <c r="K31" s="53">
        <v>309</v>
      </c>
      <c r="L31" s="53">
        <v>1205</v>
      </c>
      <c r="M31" s="53">
        <v>1327</v>
      </c>
      <c r="N31" s="53">
        <v>114</v>
      </c>
      <c r="O31" s="53">
        <v>191</v>
      </c>
    </row>
    <row r="32" spans="1:15" s="35" customFormat="1" ht="18.75">
      <c r="A32" s="50">
        <f t="shared" si="3"/>
        <v>10</v>
      </c>
      <c r="B32" s="51" t="s">
        <v>95</v>
      </c>
      <c r="C32" s="52">
        <f t="shared" si="0"/>
        <v>1044</v>
      </c>
      <c r="D32" s="53">
        <f t="shared" si="1"/>
        <v>475</v>
      </c>
      <c r="E32" s="53">
        <f t="shared" si="2"/>
        <v>569</v>
      </c>
      <c r="F32" s="53">
        <v>0</v>
      </c>
      <c r="G32" s="53">
        <v>1</v>
      </c>
      <c r="H32" s="53">
        <v>4</v>
      </c>
      <c r="I32" s="53">
        <v>4</v>
      </c>
      <c r="J32" s="53">
        <v>88</v>
      </c>
      <c r="K32" s="53">
        <v>88</v>
      </c>
      <c r="L32" s="53">
        <v>360</v>
      </c>
      <c r="M32" s="53">
        <v>444</v>
      </c>
      <c r="N32" s="53">
        <v>23</v>
      </c>
      <c r="O32" s="53">
        <v>32</v>
      </c>
    </row>
    <row r="33" spans="1:15" s="35" customFormat="1" ht="18.75">
      <c r="A33" s="50">
        <f t="shared" si="3"/>
        <v>11</v>
      </c>
      <c r="B33" s="51" t="s">
        <v>96</v>
      </c>
      <c r="C33" s="52">
        <f t="shared" si="0"/>
        <v>28215</v>
      </c>
      <c r="D33" s="53">
        <f t="shared" si="1"/>
        <v>13286</v>
      </c>
      <c r="E33" s="53">
        <f t="shared" si="2"/>
        <v>14929</v>
      </c>
      <c r="F33" s="53">
        <v>121</v>
      </c>
      <c r="G33" s="53">
        <v>113</v>
      </c>
      <c r="H33" s="53">
        <v>642</v>
      </c>
      <c r="I33" s="53">
        <v>597</v>
      </c>
      <c r="J33" s="53">
        <v>1782</v>
      </c>
      <c r="K33" s="53">
        <v>1706</v>
      </c>
      <c r="L33" s="53">
        <v>9491</v>
      </c>
      <c r="M33" s="53">
        <v>9921</v>
      </c>
      <c r="N33" s="53">
        <v>1250</v>
      </c>
      <c r="O33" s="53">
        <v>2592</v>
      </c>
    </row>
    <row r="34" spans="1:15" s="35" customFormat="1" ht="18.75">
      <c r="A34" s="50">
        <f t="shared" si="3"/>
        <v>12</v>
      </c>
      <c r="B34" s="51" t="s">
        <v>97</v>
      </c>
      <c r="C34" s="52">
        <f t="shared" si="0"/>
        <v>20183</v>
      </c>
      <c r="D34" s="53">
        <f t="shared" si="1"/>
        <v>9848</v>
      </c>
      <c r="E34" s="53">
        <f t="shared" si="2"/>
        <v>10335</v>
      </c>
      <c r="F34" s="53">
        <v>94</v>
      </c>
      <c r="G34" s="53">
        <v>77</v>
      </c>
      <c r="H34" s="53">
        <v>404</v>
      </c>
      <c r="I34" s="53">
        <v>406</v>
      </c>
      <c r="J34" s="53">
        <v>1487</v>
      </c>
      <c r="K34" s="53">
        <v>1398</v>
      </c>
      <c r="L34" s="53">
        <v>7083</v>
      </c>
      <c r="M34" s="53">
        <v>6766</v>
      </c>
      <c r="N34" s="53">
        <v>780</v>
      </c>
      <c r="O34" s="53">
        <v>1688</v>
      </c>
    </row>
    <row r="35" spans="1:15" s="35" customFormat="1" ht="18.75">
      <c r="A35" s="50">
        <f t="shared" si="3"/>
        <v>13</v>
      </c>
      <c r="B35" s="51" t="s">
        <v>98</v>
      </c>
      <c r="C35" s="52">
        <f t="shared" si="0"/>
        <v>2672</v>
      </c>
      <c r="D35" s="53">
        <f t="shared" si="1"/>
        <v>1371</v>
      </c>
      <c r="E35" s="53">
        <f t="shared" si="2"/>
        <v>1301</v>
      </c>
      <c r="F35" s="53">
        <v>1</v>
      </c>
      <c r="G35" s="53">
        <v>1</v>
      </c>
      <c r="H35" s="53">
        <v>13</v>
      </c>
      <c r="I35" s="53">
        <v>6</v>
      </c>
      <c r="J35" s="53">
        <v>119</v>
      </c>
      <c r="K35" s="53">
        <v>114</v>
      </c>
      <c r="L35" s="53">
        <v>1117</v>
      </c>
      <c r="M35" s="53">
        <v>997</v>
      </c>
      <c r="N35" s="53">
        <v>121</v>
      </c>
      <c r="O35" s="53">
        <v>183</v>
      </c>
    </row>
    <row r="36" spans="1:15" s="35" customFormat="1" ht="18.75">
      <c r="A36" s="50">
        <f t="shared" si="3"/>
        <v>14</v>
      </c>
      <c r="B36" s="51" t="s">
        <v>99</v>
      </c>
      <c r="C36" s="52">
        <f t="shared" si="0"/>
        <v>14111</v>
      </c>
      <c r="D36" s="53">
        <f t="shared" si="1"/>
        <v>6737</v>
      </c>
      <c r="E36" s="53">
        <f t="shared" si="2"/>
        <v>7374</v>
      </c>
      <c r="F36" s="53">
        <v>62</v>
      </c>
      <c r="G36" s="53">
        <v>52</v>
      </c>
      <c r="H36" s="53">
        <v>350</v>
      </c>
      <c r="I36" s="53">
        <v>300</v>
      </c>
      <c r="J36" s="53">
        <v>1111</v>
      </c>
      <c r="K36" s="53">
        <v>1066</v>
      </c>
      <c r="L36" s="53">
        <v>4571</v>
      </c>
      <c r="M36" s="53">
        <v>4570</v>
      </c>
      <c r="N36" s="53">
        <v>643</v>
      </c>
      <c r="O36" s="53">
        <v>1386</v>
      </c>
    </row>
    <row r="37" spans="1:15" s="35" customFormat="1" ht="18.75">
      <c r="A37" s="50" t="s">
        <v>100</v>
      </c>
      <c r="B37" s="54" t="s">
        <v>101</v>
      </c>
      <c r="C37" s="52">
        <f t="shared" si="0"/>
        <v>1627</v>
      </c>
      <c r="D37" s="53">
        <f t="shared" si="1"/>
        <v>757</v>
      </c>
      <c r="E37" s="53">
        <f t="shared" si="2"/>
        <v>870</v>
      </c>
      <c r="F37" s="53">
        <v>10</v>
      </c>
      <c r="G37" s="53">
        <v>7</v>
      </c>
      <c r="H37" s="53">
        <v>37</v>
      </c>
      <c r="I37" s="53">
        <v>36</v>
      </c>
      <c r="J37" s="53">
        <v>136</v>
      </c>
      <c r="K37" s="53">
        <v>137</v>
      </c>
      <c r="L37" s="53">
        <v>512</v>
      </c>
      <c r="M37" s="53">
        <v>531</v>
      </c>
      <c r="N37" s="53">
        <v>62</v>
      </c>
      <c r="O37" s="53">
        <v>159</v>
      </c>
    </row>
    <row r="38" spans="1:15" s="35" customFormat="1" ht="18.75">
      <c r="A38" s="50">
        <v>15</v>
      </c>
      <c r="B38" s="51" t="s">
        <v>102</v>
      </c>
      <c r="C38" s="52">
        <f t="shared" si="0"/>
        <v>140</v>
      </c>
      <c r="D38" s="53">
        <f t="shared" si="1"/>
        <v>84</v>
      </c>
      <c r="E38" s="53">
        <f t="shared" si="2"/>
        <v>56</v>
      </c>
      <c r="F38" s="53">
        <v>0</v>
      </c>
      <c r="G38" s="53">
        <v>1</v>
      </c>
      <c r="H38" s="53">
        <v>2</v>
      </c>
      <c r="I38" s="53">
        <v>1</v>
      </c>
      <c r="J38" s="53">
        <v>6</v>
      </c>
      <c r="K38" s="53">
        <v>7</v>
      </c>
      <c r="L38" s="53">
        <v>70</v>
      </c>
      <c r="M38" s="53">
        <v>43</v>
      </c>
      <c r="N38" s="53">
        <v>6</v>
      </c>
      <c r="O38" s="53">
        <v>4</v>
      </c>
    </row>
    <row r="39" spans="1:15" s="35" customFormat="1" ht="18.75">
      <c r="A39" s="50">
        <f>A38+1</f>
        <v>16</v>
      </c>
      <c r="B39" s="51" t="s">
        <v>103</v>
      </c>
      <c r="C39" s="52">
        <f t="shared" si="0"/>
        <v>19315</v>
      </c>
      <c r="D39" s="53">
        <f t="shared" si="1"/>
        <v>9234</v>
      </c>
      <c r="E39" s="53">
        <f t="shared" si="2"/>
        <v>10081</v>
      </c>
      <c r="F39" s="53">
        <v>98</v>
      </c>
      <c r="G39" s="53">
        <v>77</v>
      </c>
      <c r="H39" s="53">
        <v>425</v>
      </c>
      <c r="I39" s="53">
        <v>435</v>
      </c>
      <c r="J39" s="53">
        <v>1269</v>
      </c>
      <c r="K39" s="53">
        <v>1186</v>
      </c>
      <c r="L39" s="53">
        <v>6658</v>
      </c>
      <c r="M39" s="53">
        <v>6661</v>
      </c>
      <c r="N39" s="53">
        <v>784</v>
      </c>
      <c r="O39" s="53">
        <v>1722</v>
      </c>
    </row>
    <row r="40" spans="1:15" s="35" customFormat="1" ht="18.75">
      <c r="A40" s="50">
        <f>A39+1</f>
        <v>17</v>
      </c>
      <c r="B40" s="51" t="s">
        <v>104</v>
      </c>
      <c r="C40" s="52">
        <f t="shared" si="0"/>
        <v>11298</v>
      </c>
      <c r="D40" s="53">
        <f t="shared" si="1"/>
        <v>5367</v>
      </c>
      <c r="E40" s="53">
        <f t="shared" si="2"/>
        <v>5931</v>
      </c>
      <c r="F40" s="53">
        <v>58</v>
      </c>
      <c r="G40" s="53">
        <v>51</v>
      </c>
      <c r="H40" s="53">
        <v>278</v>
      </c>
      <c r="I40" s="53">
        <v>257</v>
      </c>
      <c r="J40" s="53">
        <v>838</v>
      </c>
      <c r="K40" s="53">
        <v>866</v>
      </c>
      <c r="L40" s="53">
        <v>3797</v>
      </c>
      <c r="M40" s="53">
        <v>4010</v>
      </c>
      <c r="N40" s="53">
        <v>396</v>
      </c>
      <c r="O40" s="53">
        <v>747</v>
      </c>
    </row>
    <row r="41" spans="1:15" s="35" customFormat="1" ht="18.75">
      <c r="A41" s="50">
        <f>A40+1</f>
        <v>18</v>
      </c>
      <c r="B41" s="51" t="s">
        <v>105</v>
      </c>
      <c r="C41" s="52">
        <f t="shared" si="0"/>
        <v>456</v>
      </c>
      <c r="D41" s="53">
        <f t="shared" si="1"/>
        <v>265</v>
      </c>
      <c r="E41" s="53">
        <f t="shared" si="2"/>
        <v>191</v>
      </c>
      <c r="F41" s="53">
        <v>0</v>
      </c>
      <c r="G41" s="53">
        <v>1</v>
      </c>
      <c r="H41" s="53">
        <v>0</v>
      </c>
      <c r="I41" s="53">
        <v>1</v>
      </c>
      <c r="J41" s="53">
        <v>20</v>
      </c>
      <c r="K41" s="53">
        <v>17</v>
      </c>
      <c r="L41" s="53">
        <v>229</v>
      </c>
      <c r="M41" s="53">
        <v>152</v>
      </c>
      <c r="N41" s="53">
        <v>16</v>
      </c>
      <c r="O41" s="53">
        <v>20</v>
      </c>
    </row>
    <row r="42" spans="1:15" s="35" customFormat="1" ht="18.75">
      <c r="A42" s="50">
        <f>A41+1</f>
        <v>19</v>
      </c>
      <c r="B42" s="51" t="s">
        <v>106</v>
      </c>
      <c r="C42" s="52">
        <f t="shared" si="0"/>
        <v>843</v>
      </c>
      <c r="D42" s="53">
        <f t="shared" si="1"/>
        <v>490</v>
      </c>
      <c r="E42" s="53">
        <f t="shared" si="2"/>
        <v>353</v>
      </c>
      <c r="F42" s="53">
        <v>0</v>
      </c>
      <c r="G42" s="53">
        <v>0</v>
      </c>
      <c r="H42" s="53">
        <v>2</v>
      </c>
      <c r="I42" s="53">
        <v>4</v>
      </c>
      <c r="J42" s="53">
        <v>30</v>
      </c>
      <c r="K42" s="53">
        <v>29</v>
      </c>
      <c r="L42" s="53">
        <v>417</v>
      </c>
      <c r="M42" s="53">
        <v>258</v>
      </c>
      <c r="N42" s="53">
        <v>41</v>
      </c>
      <c r="O42" s="53">
        <v>62</v>
      </c>
    </row>
    <row r="43" spans="1:15" s="12" customFormat="1" ht="18.75">
      <c r="A43" s="55">
        <f>A42+1</f>
        <v>20</v>
      </c>
      <c r="B43" s="56" t="s">
        <v>107</v>
      </c>
      <c r="C43" s="52">
        <f t="shared" ref="C43:O43" si="4">SUM(C20:C42)-C21-C23-C26-C37</f>
        <v>438536</v>
      </c>
      <c r="D43" s="52">
        <f t="shared" si="4"/>
        <v>202301</v>
      </c>
      <c r="E43" s="52">
        <f t="shared" si="4"/>
        <v>236235</v>
      </c>
      <c r="F43" s="52">
        <f t="shared" si="4"/>
        <v>1990</v>
      </c>
      <c r="G43" s="52">
        <f t="shared" si="4"/>
        <v>1884</v>
      </c>
      <c r="H43" s="52">
        <f t="shared" si="4"/>
        <v>10090</v>
      </c>
      <c r="I43" s="52">
        <f t="shared" si="4"/>
        <v>9758</v>
      </c>
      <c r="J43" s="52">
        <f t="shared" si="4"/>
        <v>34015</v>
      </c>
      <c r="K43" s="52">
        <f t="shared" si="4"/>
        <v>31943</v>
      </c>
      <c r="L43" s="52">
        <f t="shared" si="4"/>
        <v>137574</v>
      </c>
      <c r="M43" s="52">
        <f t="shared" si="4"/>
        <v>149898</v>
      </c>
      <c r="N43" s="52">
        <f t="shared" si="4"/>
        <v>18632</v>
      </c>
      <c r="O43" s="52">
        <f t="shared" si="4"/>
        <v>42752</v>
      </c>
    </row>
    <row r="44" spans="1:15" ht="5.25" customHeight="1">
      <c r="A44" s="31"/>
      <c r="B44" s="32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</row>
    <row r="45" spans="1:15" s="35" customFormat="1" ht="18.75">
      <c r="A45" s="34" t="s">
        <v>43</v>
      </c>
      <c r="E45" s="63" t="s">
        <v>108</v>
      </c>
      <c r="F45" s="63"/>
      <c r="G45" s="63"/>
      <c r="H45" s="63"/>
      <c r="I45" s="63"/>
    </row>
    <row r="46" spans="1:15" s="35" customFormat="1" ht="13.5" customHeight="1">
      <c r="D46" s="36" t="s">
        <v>44</v>
      </c>
      <c r="E46" s="62" t="s">
        <v>45</v>
      </c>
      <c r="F46" s="62"/>
      <c r="G46" s="62"/>
      <c r="H46" s="62"/>
      <c r="I46" s="62"/>
    </row>
    <row r="47" spans="1:15" s="35" customFormat="1" ht="22.5" customHeight="1">
      <c r="A47" s="12" t="s">
        <v>46</v>
      </c>
    </row>
    <row r="48" spans="1:15" s="35" customFormat="1" ht="21" customHeight="1">
      <c r="A48" s="63" t="s">
        <v>43</v>
      </c>
      <c r="B48" s="63"/>
      <c r="C48" s="63"/>
      <c r="E48" s="63" t="s">
        <v>108</v>
      </c>
      <c r="F48" s="63"/>
      <c r="G48" s="63"/>
      <c r="H48" s="63"/>
      <c r="I48" s="63"/>
    </row>
    <row r="49" spans="1:9" s="36" customFormat="1" ht="12">
      <c r="A49" s="62" t="s">
        <v>47</v>
      </c>
      <c r="B49" s="62"/>
      <c r="C49" s="62"/>
      <c r="D49" s="36" t="s">
        <v>44</v>
      </c>
      <c r="E49" s="62" t="s">
        <v>45</v>
      </c>
      <c r="F49" s="62"/>
      <c r="G49" s="62"/>
      <c r="H49" s="62"/>
      <c r="I49" s="62"/>
    </row>
  </sheetData>
  <mergeCells count="21">
    <mergeCell ref="A8:O8"/>
    <mergeCell ref="A9:O9"/>
    <mergeCell ref="A15:A18"/>
    <mergeCell ref="B15:B18"/>
    <mergeCell ref="C15:C18"/>
    <mergeCell ref="C12:M12"/>
    <mergeCell ref="C13:M13"/>
    <mergeCell ref="L16:M16"/>
    <mergeCell ref="N16:O16"/>
    <mergeCell ref="H17:I17"/>
    <mergeCell ref="D15:E17"/>
    <mergeCell ref="F16:K16"/>
    <mergeCell ref="F17:G17"/>
    <mergeCell ref="F15:O15"/>
    <mergeCell ref="J17:K17"/>
    <mergeCell ref="E45:I45"/>
    <mergeCell ref="A49:C49"/>
    <mergeCell ref="E49:I49"/>
    <mergeCell ref="E46:I46"/>
    <mergeCell ref="A48:C48"/>
    <mergeCell ref="E48:I48"/>
  </mergeCells>
  <phoneticPr fontId="31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5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O49"/>
  <sheetViews>
    <sheetView zoomScale="50" zoomScaleNormal="75" workbookViewId="0">
      <selection activeCell="F20" sqref="F20:O42"/>
    </sheetView>
  </sheetViews>
  <sheetFormatPr defaultColWidth="9.28515625" defaultRowHeight="12.75"/>
  <cols>
    <col min="1" max="1" width="6.5703125" style="18" customWidth="1"/>
    <col min="2" max="2" width="44.7109375" style="18" customWidth="1"/>
    <col min="3" max="3" width="17.5703125" style="18" customWidth="1"/>
    <col min="4" max="4" width="13" style="18" customWidth="1"/>
    <col min="5" max="7" width="12.42578125" style="18" customWidth="1"/>
    <col min="8" max="8" width="13.7109375" style="18" customWidth="1"/>
    <col min="9" max="9" width="13.5703125" style="18" customWidth="1"/>
    <col min="10" max="11" width="13.42578125" style="18" customWidth="1"/>
    <col min="12" max="15" width="18.7109375" style="18" customWidth="1"/>
    <col min="16" max="16384" width="9.28515625" style="18"/>
  </cols>
  <sheetData>
    <row r="1" spans="1:15" ht="15" customHeight="1">
      <c r="M1" s="4" t="s">
        <v>75</v>
      </c>
    </row>
    <row r="2" spans="1:15" ht="15" customHeight="1">
      <c r="M2" s="4" t="s">
        <v>1</v>
      </c>
    </row>
    <row r="3" spans="1:15" ht="15" customHeight="1">
      <c r="M3" s="4" t="s">
        <v>2</v>
      </c>
    </row>
    <row r="4" spans="1:15" ht="15" customHeight="1">
      <c r="M4" s="4" t="s">
        <v>3</v>
      </c>
    </row>
    <row r="5" spans="1:15" ht="15" customHeight="1">
      <c r="M5" s="4" t="s">
        <v>4</v>
      </c>
    </row>
    <row r="6" spans="1:15" ht="15" customHeight="1">
      <c r="M6" s="46" t="s">
        <v>123</v>
      </c>
    </row>
    <row r="8" spans="1:15" s="9" customFormat="1" ht="20.25">
      <c r="A8" s="79" t="s">
        <v>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</row>
    <row r="9" spans="1:15" s="9" customFormat="1" ht="20.25">
      <c r="A9" s="79" t="s">
        <v>76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</row>
    <row r="10" spans="1:15" s="9" customFormat="1" ht="20.25">
      <c r="H10" s="10" t="s">
        <v>77</v>
      </c>
      <c r="I10" s="57" t="s">
        <v>125</v>
      </c>
      <c r="J10" s="9" t="s">
        <v>113</v>
      </c>
      <c r="L10" s="11"/>
    </row>
    <row r="11" spans="1:15" s="9" customFormat="1" ht="20.25">
      <c r="L11" s="47"/>
    </row>
    <row r="12" spans="1:15" s="12" customFormat="1" ht="18.75">
      <c r="C12" s="81" t="s">
        <v>72</v>
      </c>
      <c r="D12" s="81"/>
      <c r="E12" s="81"/>
      <c r="F12" s="81"/>
      <c r="G12" s="81"/>
      <c r="H12" s="81"/>
      <c r="I12" s="81"/>
      <c r="J12" s="81"/>
      <c r="K12" s="81"/>
      <c r="L12" s="81"/>
      <c r="M12" s="81"/>
    </row>
    <row r="13" spans="1:15" s="13" customFormat="1" ht="15.75">
      <c r="C13" s="82" t="s">
        <v>8</v>
      </c>
      <c r="D13" s="82"/>
      <c r="E13" s="82"/>
      <c r="F13" s="82"/>
      <c r="G13" s="82"/>
      <c r="H13" s="82"/>
      <c r="I13" s="82"/>
      <c r="J13" s="82"/>
      <c r="K13" s="82"/>
      <c r="L13" s="82"/>
      <c r="M13" s="82"/>
    </row>
    <row r="14" spans="1:15" ht="12" customHeigh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5" s="14" customFormat="1" ht="18.75" customHeight="1">
      <c r="A15" s="83" t="s">
        <v>9</v>
      </c>
      <c r="B15" s="83" t="s">
        <v>10</v>
      </c>
      <c r="C15" s="90" t="s">
        <v>78</v>
      </c>
      <c r="D15" s="64" t="s">
        <v>12</v>
      </c>
      <c r="E15" s="65"/>
      <c r="F15" s="64" t="s">
        <v>13</v>
      </c>
      <c r="G15" s="98"/>
      <c r="H15" s="98"/>
      <c r="I15" s="98"/>
      <c r="J15" s="98"/>
      <c r="K15" s="98"/>
      <c r="L15" s="98"/>
      <c r="M15" s="98"/>
      <c r="N15" s="98"/>
      <c r="O15" s="65"/>
    </row>
    <row r="16" spans="1:15" s="14" customFormat="1" ht="37.5" customHeight="1">
      <c r="A16" s="84"/>
      <c r="B16" s="84"/>
      <c r="C16" s="91"/>
      <c r="D16" s="66"/>
      <c r="E16" s="67"/>
      <c r="F16" s="93" t="s">
        <v>14</v>
      </c>
      <c r="G16" s="94"/>
      <c r="H16" s="94"/>
      <c r="I16" s="94"/>
      <c r="J16" s="94"/>
      <c r="K16" s="95"/>
      <c r="L16" s="101" t="s">
        <v>15</v>
      </c>
      <c r="M16" s="102"/>
      <c r="N16" s="99" t="s">
        <v>16</v>
      </c>
      <c r="O16" s="100"/>
    </row>
    <row r="17" spans="1:15" s="14" customFormat="1" ht="18.75" customHeight="1">
      <c r="A17" s="84"/>
      <c r="B17" s="84"/>
      <c r="C17" s="91"/>
      <c r="D17" s="68"/>
      <c r="E17" s="69"/>
      <c r="F17" s="96" t="s">
        <v>79</v>
      </c>
      <c r="G17" s="97"/>
      <c r="H17" s="96" t="s">
        <v>18</v>
      </c>
      <c r="I17" s="97"/>
      <c r="J17" s="96" t="s">
        <v>19</v>
      </c>
      <c r="K17" s="97"/>
      <c r="L17" s="60" t="s">
        <v>114</v>
      </c>
      <c r="M17" s="60" t="s">
        <v>115</v>
      </c>
      <c r="N17" s="60" t="s">
        <v>116</v>
      </c>
      <c r="O17" s="60" t="s">
        <v>117</v>
      </c>
    </row>
    <row r="18" spans="1:15" s="14" customFormat="1" ht="18.75">
      <c r="A18" s="85"/>
      <c r="B18" s="85"/>
      <c r="C18" s="92"/>
      <c r="D18" s="49" t="s">
        <v>20</v>
      </c>
      <c r="E18" s="49" t="s">
        <v>21</v>
      </c>
      <c r="F18" s="49" t="s">
        <v>20</v>
      </c>
      <c r="G18" s="49" t="s">
        <v>21</v>
      </c>
      <c r="H18" s="49" t="s">
        <v>20</v>
      </c>
      <c r="I18" s="49" t="s">
        <v>21</v>
      </c>
      <c r="J18" s="49" t="s">
        <v>20</v>
      </c>
      <c r="K18" s="49" t="s">
        <v>21</v>
      </c>
      <c r="L18" s="49" t="s">
        <v>20</v>
      </c>
      <c r="M18" s="49" t="s">
        <v>21</v>
      </c>
      <c r="N18" s="49" t="s">
        <v>20</v>
      </c>
      <c r="O18" s="49" t="s">
        <v>21</v>
      </c>
    </row>
    <row r="19" spans="1:15" s="35" customFormat="1" ht="18.75">
      <c r="A19" s="48">
        <v>1</v>
      </c>
      <c r="B19" s="48">
        <v>2</v>
      </c>
      <c r="C19" s="48">
        <v>3</v>
      </c>
      <c r="D19" s="48">
        <v>4</v>
      </c>
      <c r="E19" s="48">
        <v>5</v>
      </c>
      <c r="F19" s="48">
        <v>6</v>
      </c>
      <c r="G19" s="48">
        <v>7</v>
      </c>
      <c r="H19" s="48">
        <v>8</v>
      </c>
      <c r="I19" s="48">
        <v>9</v>
      </c>
      <c r="J19" s="48">
        <v>10</v>
      </c>
      <c r="K19" s="48">
        <v>11</v>
      </c>
      <c r="L19" s="48">
        <v>12</v>
      </c>
      <c r="M19" s="48">
        <v>13</v>
      </c>
      <c r="N19" s="48">
        <v>14</v>
      </c>
      <c r="O19" s="48">
        <v>15</v>
      </c>
    </row>
    <row r="20" spans="1:15" s="35" customFormat="1" ht="18.75">
      <c r="A20" s="50">
        <v>1</v>
      </c>
      <c r="B20" s="51" t="s">
        <v>80</v>
      </c>
      <c r="C20" s="52">
        <f t="shared" ref="C20:C42" si="0">D20+E20</f>
        <v>61159</v>
      </c>
      <c r="D20" s="53">
        <f t="shared" ref="D20:D42" si="1">F20+H20+J20+L20+N20</f>
        <v>29280</v>
      </c>
      <c r="E20" s="53">
        <f t="shared" ref="E20:E42" si="2">G20+I20+K20+M20+O20</f>
        <v>31879</v>
      </c>
      <c r="F20" s="53">
        <v>274</v>
      </c>
      <c r="G20" s="53">
        <v>248</v>
      </c>
      <c r="H20" s="53">
        <v>1307</v>
      </c>
      <c r="I20" s="53">
        <v>1160</v>
      </c>
      <c r="J20" s="53">
        <v>3532</v>
      </c>
      <c r="K20" s="53">
        <v>3476</v>
      </c>
      <c r="L20" s="53">
        <v>21705</v>
      </c>
      <c r="M20" s="53">
        <v>21601</v>
      </c>
      <c r="N20" s="53">
        <v>2462</v>
      </c>
      <c r="O20" s="53">
        <v>5394</v>
      </c>
    </row>
    <row r="21" spans="1:15" s="35" customFormat="1" ht="18.75">
      <c r="A21" s="50" t="s">
        <v>81</v>
      </c>
      <c r="B21" s="51" t="s">
        <v>82</v>
      </c>
      <c r="C21" s="52">
        <f t="shared" si="0"/>
        <v>3584</v>
      </c>
      <c r="D21" s="53">
        <f t="shared" si="1"/>
        <v>1735</v>
      </c>
      <c r="E21" s="53">
        <f t="shared" si="2"/>
        <v>1849</v>
      </c>
      <c r="F21" s="53">
        <v>7</v>
      </c>
      <c r="G21" s="53">
        <v>9</v>
      </c>
      <c r="H21" s="53">
        <v>71</v>
      </c>
      <c r="I21" s="53">
        <v>53</v>
      </c>
      <c r="J21" s="53">
        <v>326</v>
      </c>
      <c r="K21" s="53">
        <v>296</v>
      </c>
      <c r="L21" s="53">
        <v>1209</v>
      </c>
      <c r="M21" s="53">
        <v>1188</v>
      </c>
      <c r="N21" s="53">
        <v>122</v>
      </c>
      <c r="O21" s="53">
        <v>303</v>
      </c>
    </row>
    <row r="22" spans="1:15" s="35" customFormat="1" ht="18.75">
      <c r="A22" s="50">
        <f>A20+1</f>
        <v>2</v>
      </c>
      <c r="B22" s="51" t="s">
        <v>83</v>
      </c>
      <c r="C22" s="52">
        <f t="shared" si="0"/>
        <v>23361</v>
      </c>
      <c r="D22" s="53">
        <f t="shared" si="1"/>
        <v>10193</v>
      </c>
      <c r="E22" s="53">
        <f t="shared" si="2"/>
        <v>13168</v>
      </c>
      <c r="F22" s="53">
        <v>118</v>
      </c>
      <c r="G22" s="53">
        <v>129</v>
      </c>
      <c r="H22" s="53">
        <v>614</v>
      </c>
      <c r="I22" s="53">
        <v>612</v>
      </c>
      <c r="J22" s="53">
        <v>2562</v>
      </c>
      <c r="K22" s="53">
        <v>2483</v>
      </c>
      <c r="L22" s="53">
        <v>6262</v>
      </c>
      <c r="M22" s="53">
        <v>8340</v>
      </c>
      <c r="N22" s="53">
        <v>637</v>
      </c>
      <c r="O22" s="53">
        <v>1604</v>
      </c>
    </row>
    <row r="23" spans="1:15" s="35" customFormat="1" ht="18.75">
      <c r="A23" s="50" t="s">
        <v>84</v>
      </c>
      <c r="B23" s="51" t="s">
        <v>85</v>
      </c>
      <c r="C23" s="52">
        <f t="shared" si="0"/>
        <v>0</v>
      </c>
      <c r="D23" s="53">
        <f t="shared" si="1"/>
        <v>0</v>
      </c>
      <c r="E23" s="53">
        <f t="shared" si="2"/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</row>
    <row r="24" spans="1:15" s="35" customFormat="1" ht="18.75">
      <c r="A24" s="50">
        <f>A22+1</f>
        <v>3</v>
      </c>
      <c r="B24" s="51" t="s">
        <v>86</v>
      </c>
      <c r="C24" s="52">
        <f t="shared" si="0"/>
        <v>1255</v>
      </c>
      <c r="D24" s="53">
        <f t="shared" si="1"/>
        <v>628</v>
      </c>
      <c r="E24" s="53">
        <f t="shared" si="2"/>
        <v>627</v>
      </c>
      <c r="F24" s="53">
        <v>6</v>
      </c>
      <c r="G24" s="53">
        <v>3</v>
      </c>
      <c r="H24" s="53">
        <v>19</v>
      </c>
      <c r="I24" s="53">
        <v>16</v>
      </c>
      <c r="J24" s="53">
        <v>98</v>
      </c>
      <c r="K24" s="53">
        <v>108</v>
      </c>
      <c r="L24" s="53">
        <v>466</v>
      </c>
      <c r="M24" s="53">
        <v>449</v>
      </c>
      <c r="N24" s="53">
        <v>39</v>
      </c>
      <c r="O24" s="53">
        <v>51</v>
      </c>
    </row>
    <row r="25" spans="1:15" s="35" customFormat="1" ht="18.75">
      <c r="A25" s="50">
        <f>A24+1</f>
        <v>4</v>
      </c>
      <c r="B25" s="51" t="s">
        <v>87</v>
      </c>
      <c r="C25" s="52">
        <f t="shared" si="0"/>
        <v>3032</v>
      </c>
      <c r="D25" s="53">
        <f t="shared" si="1"/>
        <v>1916</v>
      </c>
      <c r="E25" s="53">
        <f t="shared" si="2"/>
        <v>1116</v>
      </c>
      <c r="F25" s="53">
        <v>9</v>
      </c>
      <c r="G25" s="53">
        <v>5</v>
      </c>
      <c r="H25" s="53">
        <v>14</v>
      </c>
      <c r="I25" s="53">
        <v>16</v>
      </c>
      <c r="J25" s="53">
        <v>109</v>
      </c>
      <c r="K25" s="53">
        <v>103</v>
      </c>
      <c r="L25" s="53">
        <v>1703</v>
      </c>
      <c r="M25" s="53">
        <v>851</v>
      </c>
      <c r="N25" s="53">
        <v>81</v>
      </c>
      <c r="O25" s="53">
        <v>141</v>
      </c>
    </row>
    <row r="26" spans="1:15" s="35" customFormat="1" ht="18.75">
      <c r="A26" s="50" t="s">
        <v>88</v>
      </c>
      <c r="B26" s="51" t="s">
        <v>89</v>
      </c>
      <c r="C26" s="52">
        <f t="shared" si="0"/>
        <v>17</v>
      </c>
      <c r="D26" s="53">
        <f t="shared" si="1"/>
        <v>10</v>
      </c>
      <c r="E26" s="53">
        <f t="shared" si="2"/>
        <v>7</v>
      </c>
      <c r="F26" s="53">
        <v>0</v>
      </c>
      <c r="G26" s="53">
        <v>0</v>
      </c>
      <c r="H26" s="53">
        <v>0</v>
      </c>
      <c r="I26" s="53">
        <v>0</v>
      </c>
      <c r="J26" s="53">
        <v>1</v>
      </c>
      <c r="K26" s="53">
        <v>0</v>
      </c>
      <c r="L26" s="53">
        <v>9</v>
      </c>
      <c r="M26" s="53">
        <v>7</v>
      </c>
      <c r="N26" s="53">
        <v>0</v>
      </c>
      <c r="O26" s="53">
        <v>0</v>
      </c>
    </row>
    <row r="27" spans="1:15" s="35" customFormat="1" ht="18.75">
      <c r="A27" s="50">
        <f>A25+1</f>
        <v>5</v>
      </c>
      <c r="B27" s="51" t="s">
        <v>90</v>
      </c>
      <c r="C27" s="52">
        <f t="shared" si="0"/>
        <v>3826</v>
      </c>
      <c r="D27" s="53">
        <f t="shared" si="1"/>
        <v>1682</v>
      </c>
      <c r="E27" s="53">
        <f t="shared" si="2"/>
        <v>2144</v>
      </c>
      <c r="F27" s="53">
        <v>40</v>
      </c>
      <c r="G27" s="53">
        <v>26</v>
      </c>
      <c r="H27" s="53">
        <v>149</v>
      </c>
      <c r="I27" s="53">
        <v>150</v>
      </c>
      <c r="J27" s="53">
        <v>480</v>
      </c>
      <c r="K27" s="53">
        <v>461</v>
      </c>
      <c r="L27" s="53">
        <v>977</v>
      </c>
      <c r="M27" s="53">
        <v>1401</v>
      </c>
      <c r="N27" s="53">
        <v>36</v>
      </c>
      <c r="O27" s="53">
        <v>106</v>
      </c>
    </row>
    <row r="28" spans="1:15" s="35" customFormat="1" ht="18.75">
      <c r="A28" s="50">
        <f t="shared" ref="A28:A36" si="3">A27+1</f>
        <v>6</v>
      </c>
      <c r="B28" s="51" t="s">
        <v>91</v>
      </c>
      <c r="C28" s="52">
        <f t="shared" si="0"/>
        <v>341</v>
      </c>
      <c r="D28" s="53">
        <f t="shared" si="1"/>
        <v>247</v>
      </c>
      <c r="E28" s="53">
        <f t="shared" si="2"/>
        <v>94</v>
      </c>
      <c r="F28" s="53">
        <v>0</v>
      </c>
      <c r="G28" s="53">
        <v>1</v>
      </c>
      <c r="H28" s="53">
        <v>2</v>
      </c>
      <c r="I28" s="53">
        <v>2</v>
      </c>
      <c r="J28" s="53">
        <v>6</v>
      </c>
      <c r="K28" s="53">
        <v>15</v>
      </c>
      <c r="L28" s="53">
        <v>233</v>
      </c>
      <c r="M28" s="53">
        <v>71</v>
      </c>
      <c r="N28" s="53">
        <v>6</v>
      </c>
      <c r="O28" s="53">
        <v>5</v>
      </c>
    </row>
    <row r="29" spans="1:15" s="35" customFormat="1" ht="18.75">
      <c r="A29" s="50">
        <f t="shared" si="3"/>
        <v>7</v>
      </c>
      <c r="B29" s="51" t="s">
        <v>92</v>
      </c>
      <c r="C29" s="52">
        <f t="shared" si="0"/>
        <v>9183</v>
      </c>
      <c r="D29" s="53">
        <f t="shared" si="1"/>
        <v>4147</v>
      </c>
      <c r="E29" s="53">
        <f t="shared" si="2"/>
        <v>5036</v>
      </c>
      <c r="F29" s="53">
        <v>38</v>
      </c>
      <c r="G29" s="53">
        <v>47</v>
      </c>
      <c r="H29" s="53">
        <v>235</v>
      </c>
      <c r="I29" s="53">
        <v>202</v>
      </c>
      <c r="J29" s="53">
        <v>1066</v>
      </c>
      <c r="K29" s="53">
        <v>937</v>
      </c>
      <c r="L29" s="53">
        <v>2553</v>
      </c>
      <c r="M29" s="53">
        <v>3264</v>
      </c>
      <c r="N29" s="53">
        <v>255</v>
      </c>
      <c r="O29" s="53">
        <v>586</v>
      </c>
    </row>
    <row r="30" spans="1:15" s="35" customFormat="1" ht="18.75">
      <c r="A30" s="50">
        <f t="shared" si="3"/>
        <v>8</v>
      </c>
      <c r="B30" s="51" t="s">
        <v>93</v>
      </c>
      <c r="C30" s="52">
        <f t="shared" si="0"/>
        <v>4275</v>
      </c>
      <c r="D30" s="53">
        <f t="shared" si="1"/>
        <v>1817</v>
      </c>
      <c r="E30" s="53">
        <f t="shared" si="2"/>
        <v>2458</v>
      </c>
      <c r="F30" s="53">
        <v>21</v>
      </c>
      <c r="G30" s="53">
        <v>24</v>
      </c>
      <c r="H30" s="53">
        <v>161</v>
      </c>
      <c r="I30" s="53">
        <v>135</v>
      </c>
      <c r="J30" s="53">
        <v>650</v>
      </c>
      <c r="K30" s="53">
        <v>665</v>
      </c>
      <c r="L30" s="53">
        <v>942</v>
      </c>
      <c r="M30" s="53">
        <v>1553</v>
      </c>
      <c r="N30" s="53">
        <v>43</v>
      </c>
      <c r="O30" s="53">
        <v>81</v>
      </c>
    </row>
    <row r="31" spans="1:15" s="35" customFormat="1" ht="18.75">
      <c r="A31" s="50">
        <f t="shared" si="3"/>
        <v>9</v>
      </c>
      <c r="B31" s="51" t="s">
        <v>94</v>
      </c>
      <c r="C31" s="52">
        <f t="shared" si="0"/>
        <v>9213</v>
      </c>
      <c r="D31" s="53">
        <f t="shared" si="1"/>
        <v>4212</v>
      </c>
      <c r="E31" s="53">
        <f t="shared" si="2"/>
        <v>5001</v>
      </c>
      <c r="F31" s="53">
        <v>57</v>
      </c>
      <c r="G31" s="53">
        <v>57</v>
      </c>
      <c r="H31" s="53">
        <v>321</v>
      </c>
      <c r="I31" s="53">
        <v>287</v>
      </c>
      <c r="J31" s="53">
        <v>1005</v>
      </c>
      <c r="K31" s="53">
        <v>984</v>
      </c>
      <c r="L31" s="53">
        <v>2641</v>
      </c>
      <c r="M31" s="53">
        <v>3266</v>
      </c>
      <c r="N31" s="53">
        <v>188</v>
      </c>
      <c r="O31" s="53">
        <v>407</v>
      </c>
    </row>
    <row r="32" spans="1:15" s="35" customFormat="1" ht="18.75">
      <c r="A32" s="50">
        <f t="shared" si="3"/>
        <v>10</v>
      </c>
      <c r="B32" s="51" t="s">
        <v>95</v>
      </c>
      <c r="C32" s="52">
        <f t="shared" si="0"/>
        <v>6110</v>
      </c>
      <c r="D32" s="53">
        <f t="shared" si="1"/>
        <v>2689</v>
      </c>
      <c r="E32" s="53">
        <f t="shared" si="2"/>
        <v>3421</v>
      </c>
      <c r="F32" s="53">
        <v>40</v>
      </c>
      <c r="G32" s="53">
        <v>33</v>
      </c>
      <c r="H32" s="53">
        <v>251</v>
      </c>
      <c r="I32" s="53">
        <v>203</v>
      </c>
      <c r="J32" s="53">
        <v>700</v>
      </c>
      <c r="K32" s="53">
        <v>676</v>
      </c>
      <c r="L32" s="53">
        <v>1601</v>
      </c>
      <c r="M32" s="53">
        <v>2351</v>
      </c>
      <c r="N32" s="53">
        <v>97</v>
      </c>
      <c r="O32" s="53">
        <v>158</v>
      </c>
    </row>
    <row r="33" spans="1:15" s="35" customFormat="1" ht="18.75">
      <c r="A33" s="50">
        <f t="shared" si="3"/>
        <v>11</v>
      </c>
      <c r="B33" s="51" t="s">
        <v>96</v>
      </c>
      <c r="C33" s="52">
        <f t="shared" si="0"/>
        <v>26528</v>
      </c>
      <c r="D33" s="53">
        <f t="shared" si="1"/>
        <v>11748</v>
      </c>
      <c r="E33" s="53">
        <f t="shared" si="2"/>
        <v>14780</v>
      </c>
      <c r="F33" s="53">
        <v>80</v>
      </c>
      <c r="G33" s="53">
        <v>85</v>
      </c>
      <c r="H33" s="53">
        <v>469</v>
      </c>
      <c r="I33" s="53">
        <v>420</v>
      </c>
      <c r="J33" s="53">
        <v>2295</v>
      </c>
      <c r="K33" s="53">
        <v>2126</v>
      </c>
      <c r="L33" s="53">
        <v>7517</v>
      </c>
      <c r="M33" s="53">
        <v>8389</v>
      </c>
      <c r="N33" s="53">
        <v>1387</v>
      </c>
      <c r="O33" s="53">
        <v>3760</v>
      </c>
    </row>
    <row r="34" spans="1:15" s="35" customFormat="1" ht="18.75">
      <c r="A34" s="50">
        <f t="shared" si="3"/>
        <v>12</v>
      </c>
      <c r="B34" s="51" t="s">
        <v>97</v>
      </c>
      <c r="C34" s="52">
        <f t="shared" si="0"/>
        <v>10931</v>
      </c>
      <c r="D34" s="53">
        <f t="shared" si="1"/>
        <v>4737</v>
      </c>
      <c r="E34" s="53">
        <f t="shared" si="2"/>
        <v>6194</v>
      </c>
      <c r="F34" s="53">
        <v>27</v>
      </c>
      <c r="G34" s="53">
        <v>31</v>
      </c>
      <c r="H34" s="53">
        <v>218</v>
      </c>
      <c r="I34" s="53">
        <v>211</v>
      </c>
      <c r="J34" s="53">
        <v>912</v>
      </c>
      <c r="K34" s="53">
        <v>851</v>
      </c>
      <c r="L34" s="53">
        <v>3044</v>
      </c>
      <c r="M34" s="53">
        <v>3461</v>
      </c>
      <c r="N34" s="53">
        <v>536</v>
      </c>
      <c r="O34" s="53">
        <v>1640</v>
      </c>
    </row>
    <row r="35" spans="1:15" s="35" customFormat="1" ht="18.75">
      <c r="A35" s="50">
        <f t="shared" si="3"/>
        <v>13</v>
      </c>
      <c r="B35" s="51" t="s">
        <v>98</v>
      </c>
      <c r="C35" s="52">
        <f t="shared" si="0"/>
        <v>42853</v>
      </c>
      <c r="D35" s="53">
        <f t="shared" si="1"/>
        <v>19570</v>
      </c>
      <c r="E35" s="53">
        <f t="shared" si="2"/>
        <v>23283</v>
      </c>
      <c r="F35" s="53">
        <v>154</v>
      </c>
      <c r="G35" s="53">
        <v>168</v>
      </c>
      <c r="H35" s="53">
        <v>883</v>
      </c>
      <c r="I35" s="53">
        <v>864</v>
      </c>
      <c r="J35" s="53">
        <v>3391</v>
      </c>
      <c r="K35" s="53">
        <v>3134</v>
      </c>
      <c r="L35" s="53">
        <v>12928</v>
      </c>
      <c r="M35" s="53">
        <v>13825</v>
      </c>
      <c r="N35" s="53">
        <v>2214</v>
      </c>
      <c r="O35" s="53">
        <v>5292</v>
      </c>
    </row>
    <row r="36" spans="1:15" s="35" customFormat="1" ht="18.75">
      <c r="A36" s="50">
        <f t="shared" si="3"/>
        <v>14</v>
      </c>
      <c r="B36" s="51" t="s">
        <v>99</v>
      </c>
      <c r="C36" s="52">
        <f t="shared" si="0"/>
        <v>2767</v>
      </c>
      <c r="D36" s="53">
        <f t="shared" si="1"/>
        <v>1198</v>
      </c>
      <c r="E36" s="53">
        <f t="shared" si="2"/>
        <v>1569</v>
      </c>
      <c r="F36" s="53">
        <v>2</v>
      </c>
      <c r="G36" s="53">
        <v>0</v>
      </c>
      <c r="H36" s="53">
        <v>14</v>
      </c>
      <c r="I36" s="53">
        <v>14</v>
      </c>
      <c r="J36" s="53">
        <v>290</v>
      </c>
      <c r="K36" s="53">
        <v>234</v>
      </c>
      <c r="L36" s="53">
        <v>750</v>
      </c>
      <c r="M36" s="53">
        <v>961</v>
      </c>
      <c r="N36" s="53">
        <v>142</v>
      </c>
      <c r="O36" s="53">
        <v>360</v>
      </c>
    </row>
    <row r="37" spans="1:15" s="35" customFormat="1" ht="18.75">
      <c r="A37" s="50" t="s">
        <v>100</v>
      </c>
      <c r="B37" s="54" t="s">
        <v>101</v>
      </c>
      <c r="C37" s="52">
        <f t="shared" si="0"/>
        <v>498</v>
      </c>
      <c r="D37" s="53">
        <f t="shared" si="1"/>
        <v>245</v>
      </c>
      <c r="E37" s="53">
        <f t="shared" si="2"/>
        <v>253</v>
      </c>
      <c r="F37" s="53">
        <v>0</v>
      </c>
      <c r="G37" s="53">
        <v>0</v>
      </c>
      <c r="H37" s="53">
        <v>3</v>
      </c>
      <c r="I37" s="53">
        <v>2</v>
      </c>
      <c r="J37" s="53">
        <v>60</v>
      </c>
      <c r="K37" s="53">
        <v>44</v>
      </c>
      <c r="L37" s="53">
        <v>158</v>
      </c>
      <c r="M37" s="53">
        <v>148</v>
      </c>
      <c r="N37" s="53">
        <v>24</v>
      </c>
      <c r="O37" s="53">
        <v>59</v>
      </c>
    </row>
    <row r="38" spans="1:15" s="35" customFormat="1" ht="18.75">
      <c r="A38" s="50">
        <v>15</v>
      </c>
      <c r="B38" s="51" t="s">
        <v>102</v>
      </c>
      <c r="C38" s="52">
        <f t="shared" si="0"/>
        <v>5249</v>
      </c>
      <c r="D38" s="53">
        <f t="shared" si="1"/>
        <v>2462</v>
      </c>
      <c r="E38" s="53">
        <f t="shared" si="2"/>
        <v>2787</v>
      </c>
      <c r="F38" s="53">
        <v>11</v>
      </c>
      <c r="G38" s="53">
        <v>12</v>
      </c>
      <c r="H38" s="53">
        <v>77</v>
      </c>
      <c r="I38" s="53">
        <v>68</v>
      </c>
      <c r="J38" s="53">
        <v>332</v>
      </c>
      <c r="K38" s="53">
        <v>357</v>
      </c>
      <c r="L38" s="53">
        <v>1671</v>
      </c>
      <c r="M38" s="53">
        <v>1605</v>
      </c>
      <c r="N38" s="53">
        <v>371</v>
      </c>
      <c r="O38" s="53">
        <v>745</v>
      </c>
    </row>
    <row r="39" spans="1:15" s="35" customFormat="1" ht="18.75">
      <c r="A39" s="50">
        <f>A38+1</f>
        <v>16</v>
      </c>
      <c r="B39" s="51" t="s">
        <v>103</v>
      </c>
      <c r="C39" s="52">
        <f t="shared" si="0"/>
        <v>25103</v>
      </c>
      <c r="D39" s="53">
        <f t="shared" si="1"/>
        <v>10969</v>
      </c>
      <c r="E39" s="53">
        <f t="shared" si="2"/>
        <v>14134</v>
      </c>
      <c r="F39" s="53">
        <v>85</v>
      </c>
      <c r="G39" s="53">
        <v>78</v>
      </c>
      <c r="H39" s="53">
        <v>490</v>
      </c>
      <c r="I39" s="53">
        <v>409</v>
      </c>
      <c r="J39" s="53">
        <v>2248</v>
      </c>
      <c r="K39" s="53">
        <v>2095</v>
      </c>
      <c r="L39" s="53">
        <v>7021</v>
      </c>
      <c r="M39" s="53">
        <v>8391</v>
      </c>
      <c r="N39" s="53">
        <v>1125</v>
      </c>
      <c r="O39" s="53">
        <v>3161</v>
      </c>
    </row>
    <row r="40" spans="1:15" s="35" customFormat="1" ht="18.75">
      <c r="A40" s="50">
        <f>A39+1</f>
        <v>17</v>
      </c>
      <c r="B40" s="51" t="s">
        <v>104</v>
      </c>
      <c r="C40" s="52">
        <f t="shared" si="0"/>
        <v>16381</v>
      </c>
      <c r="D40" s="53">
        <f t="shared" si="1"/>
        <v>7155</v>
      </c>
      <c r="E40" s="53">
        <f t="shared" si="2"/>
        <v>9226</v>
      </c>
      <c r="F40" s="53">
        <v>60</v>
      </c>
      <c r="G40" s="53">
        <v>66</v>
      </c>
      <c r="H40" s="53">
        <v>355</v>
      </c>
      <c r="I40" s="53">
        <v>299</v>
      </c>
      <c r="J40" s="53">
        <v>1557</v>
      </c>
      <c r="K40" s="53">
        <v>1472</v>
      </c>
      <c r="L40" s="53">
        <v>4540</v>
      </c>
      <c r="M40" s="53">
        <v>5493</v>
      </c>
      <c r="N40" s="53">
        <v>643</v>
      </c>
      <c r="O40" s="53">
        <v>1896</v>
      </c>
    </row>
    <row r="41" spans="1:15" s="35" customFormat="1" ht="18.75">
      <c r="A41" s="50">
        <f>A40+1</f>
        <v>18</v>
      </c>
      <c r="B41" s="51" t="s">
        <v>105</v>
      </c>
      <c r="C41" s="52">
        <f t="shared" si="0"/>
        <v>18669</v>
      </c>
      <c r="D41" s="53">
        <f t="shared" si="1"/>
        <v>8724</v>
      </c>
      <c r="E41" s="53">
        <f t="shared" si="2"/>
        <v>9945</v>
      </c>
      <c r="F41" s="53">
        <v>71</v>
      </c>
      <c r="G41" s="53">
        <v>65</v>
      </c>
      <c r="H41" s="53">
        <v>384</v>
      </c>
      <c r="I41" s="53">
        <v>342</v>
      </c>
      <c r="J41" s="53">
        <v>1423</v>
      </c>
      <c r="K41" s="53">
        <v>1352</v>
      </c>
      <c r="L41" s="53">
        <v>5918</v>
      </c>
      <c r="M41" s="53">
        <v>6049</v>
      </c>
      <c r="N41" s="53">
        <v>928</v>
      </c>
      <c r="O41" s="53">
        <v>2137</v>
      </c>
    </row>
    <row r="42" spans="1:15" s="35" customFormat="1" ht="18.75">
      <c r="A42" s="50">
        <f>A41+1</f>
        <v>19</v>
      </c>
      <c r="B42" s="51" t="s">
        <v>106</v>
      </c>
      <c r="C42" s="52">
        <f t="shared" si="0"/>
        <v>9686</v>
      </c>
      <c r="D42" s="53">
        <f t="shared" si="1"/>
        <v>4737</v>
      </c>
      <c r="E42" s="53">
        <f t="shared" si="2"/>
        <v>4949</v>
      </c>
      <c r="F42" s="53">
        <v>27</v>
      </c>
      <c r="G42" s="53">
        <v>29</v>
      </c>
      <c r="H42" s="53">
        <v>185</v>
      </c>
      <c r="I42" s="53">
        <v>190</v>
      </c>
      <c r="J42" s="53">
        <v>767</v>
      </c>
      <c r="K42" s="53">
        <v>713</v>
      </c>
      <c r="L42" s="53">
        <v>3296</v>
      </c>
      <c r="M42" s="53">
        <v>2899</v>
      </c>
      <c r="N42" s="53">
        <v>462</v>
      </c>
      <c r="O42" s="53">
        <v>1118</v>
      </c>
    </row>
    <row r="43" spans="1:15" s="12" customFormat="1" ht="18.75">
      <c r="A43" s="55">
        <f>A42+1</f>
        <v>20</v>
      </c>
      <c r="B43" s="56" t="s">
        <v>107</v>
      </c>
      <c r="C43" s="52">
        <f>SUM(C20:C42)-C21-C23-C26-C37</f>
        <v>279922</v>
      </c>
      <c r="D43" s="52">
        <f>SUM(D20:D42)-D21-D23-D26-D37</f>
        <v>128111</v>
      </c>
      <c r="E43" s="52">
        <f>SUM(E20:E42)-E21-E23-E26-E37</f>
        <v>151811</v>
      </c>
      <c r="F43" s="52">
        <f t="shared" ref="F43:O43" si="4">SUM(F20:F42)-F21-F23-F26-F37</f>
        <v>1120</v>
      </c>
      <c r="G43" s="52">
        <f t="shared" si="4"/>
        <v>1107</v>
      </c>
      <c r="H43" s="52">
        <f t="shared" si="4"/>
        <v>6148</v>
      </c>
      <c r="I43" s="52">
        <f t="shared" si="4"/>
        <v>5600</v>
      </c>
      <c r="J43" s="52">
        <f t="shared" si="4"/>
        <v>23423</v>
      </c>
      <c r="K43" s="52">
        <f t="shared" si="4"/>
        <v>22242</v>
      </c>
      <c r="L43" s="52">
        <f t="shared" si="4"/>
        <v>85768</v>
      </c>
      <c r="M43" s="52">
        <f t="shared" si="4"/>
        <v>94220</v>
      </c>
      <c r="N43" s="52">
        <f t="shared" si="4"/>
        <v>11652</v>
      </c>
      <c r="O43" s="52">
        <f t="shared" si="4"/>
        <v>28642</v>
      </c>
    </row>
    <row r="44" spans="1:15" ht="5.25" customHeight="1">
      <c r="A44" s="31"/>
      <c r="B44" s="32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</row>
    <row r="45" spans="1:15" s="35" customFormat="1" ht="18.75">
      <c r="A45" s="34" t="s">
        <v>43</v>
      </c>
      <c r="E45" s="63" t="s">
        <v>108</v>
      </c>
      <c r="F45" s="63"/>
      <c r="G45" s="63"/>
      <c r="H45" s="63"/>
      <c r="I45" s="63"/>
    </row>
    <row r="46" spans="1:15" s="35" customFormat="1" ht="13.5" customHeight="1">
      <c r="D46" s="36" t="s">
        <v>44</v>
      </c>
      <c r="E46" s="62" t="s">
        <v>45</v>
      </c>
      <c r="F46" s="62"/>
      <c r="G46" s="62"/>
      <c r="H46" s="62"/>
      <c r="I46" s="62"/>
    </row>
    <row r="47" spans="1:15" s="35" customFormat="1" ht="22.5" customHeight="1">
      <c r="A47" s="12" t="s">
        <v>46</v>
      </c>
    </row>
    <row r="48" spans="1:15" s="35" customFormat="1" ht="21" customHeight="1">
      <c r="A48" s="63" t="s">
        <v>43</v>
      </c>
      <c r="B48" s="63"/>
      <c r="C48" s="63"/>
      <c r="E48" s="63" t="s">
        <v>108</v>
      </c>
      <c r="F48" s="63"/>
      <c r="G48" s="63"/>
      <c r="H48" s="63"/>
      <c r="I48" s="63"/>
    </row>
    <row r="49" spans="1:9" s="36" customFormat="1" ht="12">
      <c r="A49" s="62" t="s">
        <v>47</v>
      </c>
      <c r="B49" s="62"/>
      <c r="C49" s="62"/>
      <c r="D49" s="36" t="s">
        <v>44</v>
      </c>
      <c r="E49" s="62" t="s">
        <v>45</v>
      </c>
      <c r="F49" s="62"/>
      <c r="G49" s="62"/>
      <c r="H49" s="62"/>
      <c r="I49" s="62"/>
    </row>
  </sheetData>
  <mergeCells count="21">
    <mergeCell ref="E45:I45"/>
    <mergeCell ref="A8:O8"/>
    <mergeCell ref="A9:O9"/>
    <mergeCell ref="A15:A18"/>
    <mergeCell ref="B15:B18"/>
    <mergeCell ref="C15:C18"/>
    <mergeCell ref="C13:M13"/>
    <mergeCell ref="F16:K16"/>
    <mergeCell ref="D15:E17"/>
    <mergeCell ref="J17:K17"/>
    <mergeCell ref="F17:G17"/>
    <mergeCell ref="C12:M12"/>
    <mergeCell ref="H17:I17"/>
    <mergeCell ref="F15:O15"/>
    <mergeCell ref="N16:O16"/>
    <mergeCell ref="L16:M16"/>
    <mergeCell ref="A49:C49"/>
    <mergeCell ref="E49:I49"/>
    <mergeCell ref="E46:I46"/>
    <mergeCell ref="A48:C48"/>
    <mergeCell ref="E48:I48"/>
  </mergeCells>
  <phoneticPr fontId="31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Прил.12 </vt:lpstr>
      <vt:lpstr>Прил.12 согаз</vt:lpstr>
      <vt:lpstr>Прил.12 альфа</vt:lpstr>
      <vt:lpstr>Прил. 11</vt:lpstr>
      <vt:lpstr>Прил. 11 СОГАЗ 2020</vt:lpstr>
      <vt:lpstr>Прил. 11АЛЬФА 2020</vt:lpstr>
      <vt:lpstr>'Прил.12 '!Заголовки_для_печати</vt:lpstr>
      <vt:lpstr>'Прил.12 альфа'!Заголовки_для_печати</vt:lpstr>
      <vt:lpstr>'Прил.12 согаз'!Заголовки_для_печати</vt:lpstr>
    </vt:vector>
  </TitlesOfParts>
  <Company>TFOMS MO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Sirotkin.DA</dc:creator>
  <cp:lastModifiedBy>Sirotkin.DA</cp:lastModifiedBy>
  <cp:lastPrinted>2016-02-25T07:45:59Z</cp:lastPrinted>
  <dcterms:created xsi:type="dcterms:W3CDTF">2016-02-08T07:42:54Z</dcterms:created>
  <dcterms:modified xsi:type="dcterms:W3CDTF">2020-10-07T08:03:33Z</dcterms:modified>
</cp:coreProperties>
</file>