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9900" tabRatio="702" activeTab="0"/>
  </bookViews>
  <sheets>
    <sheet name="Прил.12 " sheetId="1" r:id="rId1"/>
    <sheet name="Прил.12 согаз" sheetId="2" r:id="rId2"/>
    <sheet name="Прил.12 альфа" sheetId="3" r:id="rId3"/>
    <sheet name="Прил. 11" sheetId="4" r:id="rId4"/>
    <sheet name="Прил. 11 СОГАЗ 2016" sheetId="5" r:id="rId5"/>
    <sheet name="Прил. 11АЛЬФА 2016" sheetId="6" r:id="rId6"/>
    <sheet name="Пр.14" sheetId="7" r:id="rId7"/>
  </sheets>
  <definedNames>
    <definedName name="_xlnm.Print_Titles" localSheetId="0">'Прил.12 '!$A:$A,'Прил.12 '!$15:$19</definedName>
    <definedName name="_xlnm.Print_Titles" localSheetId="2">'Прил.12 альфа'!$A:$A,'Прил.12 альфа'!$15:$19</definedName>
    <definedName name="_xlnm.Print_Titles" localSheetId="1">'Прил.12 согаз'!$A:$A,'Прил.12 согаз'!$15:$19</definedName>
  </definedNames>
  <calcPr fullCalcOnLoad="1"/>
</workbook>
</file>

<file path=xl/sharedStrings.xml><?xml version="1.0" encoding="utf-8"?>
<sst xmlns="http://schemas.openxmlformats.org/spreadsheetml/2006/main" count="863" uniqueCount="186">
  <si>
    <t>Приложение № 12</t>
  </si>
  <si>
    <t xml:space="preserve">к Порядку представления отчетных данных </t>
  </si>
  <si>
    <t>участниками обязательного медицинского страхования</t>
  </si>
  <si>
    <t>на территории Мурманской области,</t>
  </si>
  <si>
    <t>утвержденному приказом ТФОМС Мурманской области</t>
  </si>
  <si>
    <t>ОТЧЕТ</t>
  </si>
  <si>
    <t xml:space="preserve">о численности застрахованных лиц, закрепленных за медицинской организацией 
для получения первичной медико-санитарной помощи </t>
  </si>
  <si>
    <t xml:space="preserve">по состоянию на </t>
  </si>
  <si>
    <t>наименование страховой медицинской органиазции, свод</t>
  </si>
  <si>
    <t>№ п/п</t>
  </si>
  <si>
    <t>Муниципальное образование</t>
  </si>
  <si>
    <t>Численность застрахо-ванных всего,
человек</t>
  </si>
  <si>
    <t>в том числе:</t>
  </si>
  <si>
    <t>в том числе по половозрастным группам застрахованных лиц</t>
  </si>
  <si>
    <t>моложе трудоспособного возраста</t>
  </si>
  <si>
    <t>трудоспособного возраста</t>
  </si>
  <si>
    <t>старше трудоспособного возраста</t>
  </si>
  <si>
    <t>0-11 месяцев</t>
  </si>
  <si>
    <t>1-4 года</t>
  </si>
  <si>
    <t>5-17 лет</t>
  </si>
  <si>
    <t>18-59 лет</t>
  </si>
  <si>
    <t xml:space="preserve"> 18-54 лет</t>
  </si>
  <si>
    <t>60 лет и старше</t>
  </si>
  <si>
    <t>55 лет и старше</t>
  </si>
  <si>
    <t>мужчины</t>
  </si>
  <si>
    <t>женщины</t>
  </si>
  <si>
    <t>I</t>
  </si>
  <si>
    <t>Амбулаторно-поликлинические подразделения:</t>
  </si>
  <si>
    <t>ГОБУЗ "МОКБ"</t>
  </si>
  <si>
    <t>ГОБУЗ "Апатитско-Кировская ЦГБ"</t>
  </si>
  <si>
    <t>ГОБУЗ "Кандалакшская ЦРБ"</t>
  </si>
  <si>
    <t>ГОБУЗ "Кольская ЦРБ"</t>
  </si>
  <si>
    <t>ГОБУЗ "Ловозерская ЦРБ"</t>
  </si>
  <si>
    <t>ГОАУЗ "Мончегорская ЦРБ"</t>
  </si>
  <si>
    <t>ГОБУЗ "Оленегорская ЦГБ"</t>
  </si>
  <si>
    <t>ГОБУЗ "Печенгская ЦРБ"</t>
  </si>
  <si>
    <t>ГОБУЗ "ЦРБ ЗАТО г.Североморск"</t>
  </si>
  <si>
    <t>ГОБУЗ "ГП № 1"</t>
  </si>
  <si>
    <t>ГОБУЗ "ДКДП"</t>
  </si>
  <si>
    <t>ГОБУЗ "ДП № 4"</t>
  </si>
  <si>
    <t>ГОБУЗ "ДП № 5"</t>
  </si>
  <si>
    <t>ФГБУ "ММЦ" ФМБА России</t>
  </si>
  <si>
    <t>ФГБУЗ "МСЧ № 118" ФМБА России</t>
  </si>
  <si>
    <t>ФГБУЗ "ЦМСЧ № 120" ФМБА России</t>
  </si>
  <si>
    <t>ФГБУЗ "Больница КНЦ РАН"</t>
  </si>
  <si>
    <t>ФКУЗ "МСЧ МВД России по МО"</t>
  </si>
  <si>
    <t>НУЗ "Отделенченская поликлиника" ОАО РЖД</t>
  </si>
  <si>
    <t>НУЗ "Узловая больница" ОАО РЖД</t>
  </si>
  <si>
    <t>ООО "АСД МС"</t>
  </si>
  <si>
    <t>II</t>
  </si>
  <si>
    <t>Женские консультации:</t>
  </si>
  <si>
    <t>ГОБУЗ "МГКБСМП"</t>
  </si>
  <si>
    <t>НУЗ "Отделенческая поликлиника" ОАО РЖД</t>
  </si>
  <si>
    <t>III</t>
  </si>
  <si>
    <t>Стоматологические поликлиники (кабинеты):</t>
  </si>
  <si>
    <t>ГОАУЗ "МОСП"</t>
  </si>
  <si>
    <t>ГОАУЗ "Апатитская СП"</t>
  </si>
  <si>
    <t>ГОАУЗ "Мончегорская СП"</t>
  </si>
  <si>
    <t>ГОАУЗ "Оленегорская СП"</t>
  </si>
  <si>
    <t>Начальник отдела информационного обеспечения</t>
  </si>
  <si>
    <t>подпись</t>
  </si>
  <si>
    <t>расшифровка подписи</t>
  </si>
  <si>
    <t>Исполнитель:</t>
  </si>
  <si>
    <t>должность</t>
  </si>
  <si>
    <t>код МО</t>
  </si>
  <si>
    <t>041</t>
  </si>
  <si>
    <t>007</t>
  </si>
  <si>
    <t>009</t>
  </si>
  <si>
    <t>013</t>
  </si>
  <si>
    <t>014</t>
  </si>
  <si>
    <t>045</t>
  </si>
  <si>
    <t>046</t>
  </si>
  <si>
    <t>010</t>
  </si>
  <si>
    <t>008</t>
  </si>
  <si>
    <t>101</t>
  </si>
  <si>
    <t>098</t>
  </si>
  <si>
    <t>109</t>
  </si>
  <si>
    <t>152</t>
  </si>
  <si>
    <t>030</t>
  </si>
  <si>
    <t>037</t>
  </si>
  <si>
    <t>038</t>
  </si>
  <si>
    <t>050</t>
  </si>
  <si>
    <t>168</t>
  </si>
  <si>
    <t>051</t>
  </si>
  <si>
    <t>052</t>
  </si>
  <si>
    <t>410</t>
  </si>
  <si>
    <t>029</t>
  </si>
  <si>
    <t>121</t>
  </si>
  <si>
    <t>111</t>
  </si>
  <si>
    <t>112</t>
  </si>
  <si>
    <t>113</t>
  </si>
  <si>
    <t>МУРМАНСКАЯ ОБЛАСТЬ</t>
  </si>
  <si>
    <t>АО "СК "СОГАЗ-МЕД"</t>
  </si>
  <si>
    <t>ООО "АльфаСтрахование-ОМС"</t>
  </si>
  <si>
    <t>IV</t>
  </si>
  <si>
    <t>Скорая медицинская помощь</t>
  </si>
  <si>
    <t>Приложение № 11</t>
  </si>
  <si>
    <t>численность застрахованных лиц в разрезе половозрастных групп, СМО и муниципальных образований</t>
  </si>
  <si>
    <t>на</t>
  </si>
  <si>
    <t>Численность застрахованных всего,
человек</t>
  </si>
  <si>
    <t>до 1 года</t>
  </si>
  <si>
    <t>г. Мурманск</t>
  </si>
  <si>
    <t>1.1</t>
  </si>
  <si>
    <t>в т.ч. Росляково (с 01.06.2015)</t>
  </si>
  <si>
    <t>ЗАТО г.Североморск</t>
  </si>
  <si>
    <t>2.1</t>
  </si>
  <si>
    <t>в т.ч. Росляково (до 31.05.2015)</t>
  </si>
  <si>
    <t>ЗАТО г.Островной</t>
  </si>
  <si>
    <t>Кольский район</t>
  </si>
  <si>
    <t>4.1</t>
  </si>
  <si>
    <t>в т.ч. Туманный</t>
  </si>
  <si>
    <t>ЗАТО п.Видяево</t>
  </si>
  <si>
    <t>Печенгский район</t>
  </si>
  <si>
    <t>ЗАТО Александровск т.о.Полярный</t>
  </si>
  <si>
    <t>ЗАТО Александровск т.о Гаджиево</t>
  </si>
  <si>
    <t>ЗАТО Александровск т.о.Снежногорск</t>
  </si>
  <si>
    <t>ЗАТО г.Заозерск</t>
  </si>
  <si>
    <t>г. Апатиты</t>
  </si>
  <si>
    <t>г. Кировск</t>
  </si>
  <si>
    <t>Кандалакшский район</t>
  </si>
  <si>
    <t>г. Полярные Зори</t>
  </si>
  <si>
    <t>14.1</t>
  </si>
  <si>
    <t>в т.ч. Африканда, Зашеек</t>
  </si>
  <si>
    <t>Терский район</t>
  </si>
  <si>
    <t>г. Мончегорск</t>
  </si>
  <si>
    <t>г. Оленегорск</t>
  </si>
  <si>
    <t>Ковдорский район</t>
  </si>
  <si>
    <t>Ловозерский район</t>
  </si>
  <si>
    <t xml:space="preserve">ВСЕГО </t>
  </si>
  <si>
    <t>Сироткин Д.А.</t>
  </si>
  <si>
    <t xml:space="preserve">Отчет о численности застрахованных </t>
  </si>
  <si>
    <t>Приложение № 11.1</t>
  </si>
  <si>
    <t xml:space="preserve">по территориям в разрезе СМО </t>
  </si>
  <si>
    <t xml:space="preserve">к "Порядку предоставления отчетных данных в </t>
  </si>
  <si>
    <t>ТФОМС Мурманской области"</t>
  </si>
  <si>
    <t>утвержденному приказом ТФОМС</t>
  </si>
  <si>
    <t>Мурманской области</t>
  </si>
  <si>
    <t>от 29 января 2015 г. № 16</t>
  </si>
  <si>
    <t>№ пп</t>
  </si>
  <si>
    <t>Территории</t>
  </si>
  <si>
    <t>Численность застрахованных по области</t>
  </si>
  <si>
    <t xml:space="preserve">всего </t>
  </si>
  <si>
    <t>работающие</t>
  </si>
  <si>
    <t>неработающие</t>
  </si>
  <si>
    <t xml:space="preserve">   в том числе:</t>
  </si>
  <si>
    <t xml:space="preserve"> ЗАО "Капитал МС"</t>
  </si>
  <si>
    <t>1.</t>
  </si>
  <si>
    <t>2.</t>
  </si>
  <si>
    <t>ЗАТО Североморск</t>
  </si>
  <si>
    <t>3.</t>
  </si>
  <si>
    <t>ЗАТО Островной</t>
  </si>
  <si>
    <t>4.</t>
  </si>
  <si>
    <t>5.</t>
  </si>
  <si>
    <t>ЗАТО Видяево</t>
  </si>
  <si>
    <t>6.</t>
  </si>
  <si>
    <t>7.</t>
  </si>
  <si>
    <t xml:space="preserve">ЗАТО Александровск т.о. Полярный                                               </t>
  </si>
  <si>
    <t>8.</t>
  </si>
  <si>
    <t xml:space="preserve">ЗАТО Александровск т.о. Гаджиево                                             </t>
  </si>
  <si>
    <t>9.</t>
  </si>
  <si>
    <t xml:space="preserve">ЗАТО Александровск т.о.Снежногорск                                            </t>
  </si>
  <si>
    <t>10.</t>
  </si>
  <si>
    <t>ЗАТО Заозерск</t>
  </si>
  <si>
    <t>11.</t>
  </si>
  <si>
    <t>12.</t>
  </si>
  <si>
    <t>13.</t>
  </si>
  <si>
    <t>Кандалакшский р-н</t>
  </si>
  <si>
    <t>14.</t>
  </si>
  <si>
    <t>15.</t>
  </si>
  <si>
    <t>Терский р-он</t>
  </si>
  <si>
    <t>16.</t>
  </si>
  <si>
    <t>17.</t>
  </si>
  <si>
    <t>18.</t>
  </si>
  <si>
    <t>19.</t>
  </si>
  <si>
    <t>в т.ч. из стр. 14 Зашеек и Африканда</t>
  </si>
  <si>
    <t xml:space="preserve">Исполнитель     </t>
  </si>
  <si>
    <t xml:space="preserve"> Д. Сироткин</t>
  </si>
  <si>
    <t>ГОБУЗ "МОССМП"</t>
  </si>
  <si>
    <t>419</t>
  </si>
  <si>
    <t>ГОБУЗ "ГП № 2"</t>
  </si>
  <si>
    <t>102</t>
  </si>
  <si>
    <t xml:space="preserve"> 2019  года</t>
  </si>
  <si>
    <r>
      <t>от "21"</t>
    </r>
    <r>
      <rPr>
        <b/>
        <i/>
        <u val="single"/>
        <sz val="12"/>
        <rFont val="Times New Roman"/>
        <family val="1"/>
      </rPr>
      <t xml:space="preserve">     января      </t>
    </r>
    <r>
      <rPr>
        <sz val="12"/>
        <rFont val="Times New Roman"/>
        <family val="1"/>
      </rPr>
      <t>20</t>
    </r>
    <r>
      <rPr>
        <b/>
        <i/>
        <u val="single"/>
        <sz val="12"/>
        <rFont val="Times New Roman"/>
        <family val="1"/>
      </rPr>
      <t xml:space="preserve">19 </t>
    </r>
    <r>
      <rPr>
        <sz val="12"/>
        <rFont val="Times New Roman"/>
        <family val="1"/>
      </rPr>
      <t>г.  №</t>
    </r>
    <r>
      <rPr>
        <b/>
        <i/>
        <u val="single"/>
        <sz val="12"/>
        <rFont val="Times New Roman"/>
        <family val="1"/>
      </rPr>
      <t xml:space="preserve">  9</t>
    </r>
  </si>
  <si>
    <t>на 01 августа 2019 г.</t>
  </si>
  <si>
    <t>01 августа 2019 года</t>
  </si>
  <si>
    <t>01 августа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</si>
</sst>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0_ ;[Red]\-#,##0.00\ "/>
    <numFmt numFmtId="175" formatCode="#,##0_ ;\-#,##0\ "/>
    <numFmt numFmtId="176" formatCode="#,##0.0"/>
    <numFmt numFmtId="177" formatCode="#,##0_ ;[Red]\-#,##0\ "/>
    <numFmt numFmtId="178" formatCode="0.000"/>
    <numFmt numFmtId="179" formatCode="#,##0.00_ ;\-#,##0.00\ "/>
    <numFmt numFmtId="180" formatCode="[$-FC19]d\ mmmm\ yyyy\ &quot;г.&quot;"/>
    <numFmt numFmtId="181" formatCode="[$-F800]dddd\,\ mmmm\ dd\,\ yyyy"/>
    <numFmt numFmtId="182" formatCode="[$-FC19]dd\ mmmm\ yyyy\ &quot;г.&quot;"/>
    <numFmt numFmtId="183" formatCode="0.0000"/>
    <numFmt numFmtId="184" formatCode="000000"/>
    <numFmt numFmtId="185" formatCode="[$-FC19]dd\ mmmm\ yyyy\ \г\.;@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Verdan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Cambria"/>
      <family val="1"/>
    </font>
    <font>
      <sz val="12"/>
      <name val="Cambria"/>
      <family val="1"/>
    </font>
    <font>
      <sz val="12"/>
      <color indexed="8"/>
      <name val="Cambria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i/>
      <u val="single"/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3" fillId="0" borderId="0">
      <alignment vertical="top"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4">
    <xf numFmtId="0" fontId="0" fillId="0" borderId="0" xfId="0" applyAlignment="1">
      <alignment/>
    </xf>
    <xf numFmtId="1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1" fontId="20" fillId="0" borderId="0" xfId="0" applyNumberFormat="1" applyFont="1" applyAlignment="1">
      <alignment/>
    </xf>
    <xf numFmtId="0" fontId="22" fillId="0" borderId="0" xfId="0" applyFont="1" applyFill="1" applyAlignment="1">
      <alignment/>
    </xf>
    <xf numFmtId="49" fontId="20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1" fontId="25" fillId="23" borderId="10" xfId="0" applyNumberFormat="1" applyFont="1" applyFill="1" applyBorder="1" applyAlignment="1">
      <alignment horizontal="center" vertical="center"/>
    </xf>
    <xf numFmtId="1" fontId="25" fillId="23" borderId="10" xfId="0" applyNumberFormat="1" applyFont="1" applyFill="1" applyBorder="1" applyAlignment="1">
      <alignment vertical="center"/>
    </xf>
    <xf numFmtId="3" fontId="26" fillId="23" borderId="10" xfId="0" applyNumberFormat="1" applyFont="1" applyFill="1" applyBorder="1" applyAlignment="1">
      <alignment vertical="center"/>
    </xf>
    <xf numFmtId="1" fontId="25" fillId="0" borderId="0" xfId="0" applyNumberFormat="1" applyFont="1" applyAlignment="1">
      <alignment vertical="center"/>
    </xf>
    <xf numFmtId="49" fontId="25" fillId="0" borderId="0" xfId="0" applyNumberFormat="1" applyFont="1" applyAlignment="1">
      <alignment vertical="center"/>
    </xf>
    <xf numFmtId="1" fontId="22" fillId="0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1" fontId="22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8" fillId="0" borderId="10" xfId="0" applyFont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Alignment="1">
      <alignment/>
    </xf>
    <xf numFmtId="0" fontId="30" fillId="0" borderId="0" xfId="0" applyFont="1" applyAlignment="1">
      <alignment horizontal="center"/>
    </xf>
    <xf numFmtId="49" fontId="25" fillId="23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top"/>
    </xf>
    <xf numFmtId="0" fontId="20" fillId="0" borderId="10" xfId="0" applyFont="1" applyBorder="1" applyAlignment="1">
      <alignment horizontal="center"/>
    </xf>
    <xf numFmtId="0" fontId="20" fillId="24" borderId="10" xfId="0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right"/>
    </xf>
    <xf numFmtId="0" fontId="20" fillId="0" borderId="10" xfId="0" applyFont="1" applyFill="1" applyBorder="1" applyAlignment="1">
      <alignment/>
    </xf>
    <xf numFmtId="3" fontId="21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14" fontId="25" fillId="0" borderId="11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0" fillId="0" borderId="0" xfId="0" applyFont="1" applyFill="1" applyAlignment="1">
      <alignment/>
    </xf>
    <xf numFmtId="185" fontId="38" fillId="0" borderId="0" xfId="0" applyNumberFormat="1" applyFont="1" applyAlignment="1">
      <alignment/>
    </xf>
    <xf numFmtId="0" fontId="39" fillId="0" borderId="0" xfId="0" applyFont="1" applyAlignment="1">
      <alignment/>
    </xf>
    <xf numFmtId="0" fontId="24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24" fillId="0" borderId="0" xfId="0" applyFont="1" applyBorder="1" applyAlignment="1">
      <alignment/>
    </xf>
    <xf numFmtId="1" fontId="0" fillId="0" borderId="10" xfId="0" applyNumberFormat="1" applyBorder="1" applyAlignment="1">
      <alignment wrapText="1"/>
    </xf>
    <xf numFmtId="0" fontId="24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9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1" fontId="38" fillId="0" borderId="0" xfId="0" applyNumberFormat="1" applyFont="1" applyAlignment="1">
      <alignment/>
    </xf>
    <xf numFmtId="0" fontId="24" fillId="0" borderId="0" xfId="0" applyFont="1" applyFill="1" applyBorder="1" applyAlignment="1">
      <alignment horizontal="right"/>
    </xf>
    <xf numFmtId="1" fontId="38" fillId="0" borderId="0" xfId="0" applyNumberFormat="1" applyFont="1" applyAlignment="1">
      <alignment/>
    </xf>
    <xf numFmtId="1" fontId="38" fillId="0" borderId="0" xfId="0" applyNumberFormat="1" applyFont="1" applyAlignment="1">
      <alignment/>
    </xf>
    <xf numFmtId="1" fontId="38" fillId="0" borderId="0" xfId="0" applyNumberFormat="1" applyFont="1" applyBorder="1" applyAlignment="1">
      <alignment/>
    </xf>
    <xf numFmtId="3" fontId="26" fillId="25" borderId="10" xfId="0" applyNumberFormat="1" applyFont="1" applyFill="1" applyBorder="1" applyAlignment="1">
      <alignment vertical="center"/>
    </xf>
    <xf numFmtId="3" fontId="27" fillId="25" borderId="10" xfId="0" applyNumberFormat="1" applyFont="1" applyFill="1" applyBorder="1" applyAlignment="1">
      <alignment vertical="center"/>
    </xf>
    <xf numFmtId="3" fontId="26" fillId="4" borderId="10" xfId="0" applyNumberFormat="1" applyFont="1" applyFill="1" applyBorder="1" applyAlignment="1">
      <alignment vertical="center"/>
    </xf>
    <xf numFmtId="3" fontId="27" fillId="4" borderId="10" xfId="0" applyNumberFormat="1" applyFont="1" applyFill="1" applyBorder="1" applyAlignment="1">
      <alignment vertical="center"/>
    </xf>
    <xf numFmtId="3" fontId="26" fillId="26" borderId="10" xfId="0" applyNumberFormat="1" applyFont="1" applyFill="1" applyBorder="1" applyAlignment="1">
      <alignment vertical="center"/>
    </xf>
    <xf numFmtId="3" fontId="27" fillId="26" borderId="10" xfId="0" applyNumberFormat="1" applyFont="1" applyFill="1" applyBorder="1" applyAlignment="1">
      <alignment vertical="center"/>
    </xf>
    <xf numFmtId="3" fontId="26" fillId="27" borderId="10" xfId="0" applyNumberFormat="1" applyFont="1" applyFill="1" applyBorder="1" applyAlignment="1">
      <alignment vertical="center"/>
    </xf>
    <xf numFmtId="3" fontId="27" fillId="27" borderId="10" xfId="0" applyNumberFormat="1" applyFont="1" applyFill="1" applyBorder="1" applyAlignment="1">
      <alignment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1" fillId="0" borderId="11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/>
    </xf>
    <xf numFmtId="0" fontId="20" fillId="24" borderId="16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11" xfId="0" applyFont="1" applyBorder="1" applyAlignment="1">
      <alignment horizontal="center"/>
    </xf>
    <xf numFmtId="14" fontId="23" fillId="0" borderId="11" xfId="0" applyNumberFormat="1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2" fontId="20" fillId="24" borderId="19" xfId="0" applyNumberFormat="1" applyFont="1" applyFill="1" applyBorder="1" applyAlignment="1">
      <alignment horizontal="center" vertical="center" wrapText="1"/>
    </xf>
    <xf numFmtId="2" fontId="20" fillId="24" borderId="20" xfId="0" applyNumberFormat="1" applyFont="1" applyFill="1" applyBorder="1" applyAlignment="1">
      <alignment horizontal="center" vertical="center" wrapText="1"/>
    </xf>
    <xf numFmtId="2" fontId="20" fillId="24" borderId="21" xfId="0" applyNumberFormat="1" applyFont="1" applyFill="1" applyBorder="1" applyAlignment="1">
      <alignment horizontal="center" vertical="center" wrapText="1"/>
    </xf>
    <xf numFmtId="2" fontId="20" fillId="24" borderId="22" xfId="0" applyNumberFormat="1" applyFont="1" applyFill="1" applyBorder="1" applyAlignment="1">
      <alignment horizontal="center" vertical="center" wrapText="1"/>
    </xf>
    <xf numFmtId="2" fontId="20" fillId="24" borderId="23" xfId="0" applyNumberFormat="1" applyFont="1" applyFill="1" applyBorder="1" applyAlignment="1">
      <alignment horizontal="center" vertical="center" wrapText="1"/>
    </xf>
    <xf numFmtId="2" fontId="20" fillId="24" borderId="24" xfId="0" applyNumberFormat="1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24" borderId="15" xfId="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2" fontId="20" fillId="24" borderId="15" xfId="0" applyNumberFormat="1" applyFont="1" applyFill="1" applyBorder="1" applyAlignment="1">
      <alignment horizontal="center" vertical="center" wrapText="1"/>
    </xf>
    <xf numFmtId="2" fontId="20" fillId="24" borderId="18" xfId="0" applyNumberFormat="1" applyFont="1" applyFill="1" applyBorder="1" applyAlignment="1">
      <alignment horizontal="center" vertical="center" wrapText="1"/>
    </xf>
    <xf numFmtId="2" fontId="20" fillId="24" borderId="16" xfId="0" applyNumberFormat="1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wrapText="1"/>
    </xf>
    <xf numFmtId="0" fontId="20" fillId="0" borderId="16" xfId="0" applyFont="1" applyBorder="1" applyAlignment="1">
      <alignment horizontal="center" wrapText="1"/>
    </xf>
    <xf numFmtId="2" fontId="20" fillId="24" borderId="17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ICD1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T101"/>
  <sheetViews>
    <sheetView tabSelected="1" zoomScale="60" zoomScaleNormal="60" zoomScalePageLayoutView="0" workbookViewId="0" topLeftCell="A1">
      <pane xSplit="3" ySplit="19" topLeftCell="D20" activePane="bottomRight" state="frozen"/>
      <selection pane="topLeft" activeCell="A89" sqref="A89:IV89"/>
      <selection pane="topRight" activeCell="A89" sqref="A89:IV89"/>
      <selection pane="bottomLeft" activeCell="A89" sqref="A89:IV89"/>
      <selection pane="bottomRight" activeCell="A89" sqref="A89:IV89"/>
    </sheetView>
  </sheetViews>
  <sheetFormatPr defaultColWidth="9.00390625" defaultRowHeight="12.75"/>
  <cols>
    <col min="1" max="1" width="5.00390625" style="1" bestFit="1" customWidth="1"/>
    <col min="2" max="2" width="5.00390625" style="1" customWidth="1"/>
    <col min="3" max="3" width="51.125" style="3" customWidth="1"/>
    <col min="4" max="4" width="15.75390625" style="3" customWidth="1"/>
    <col min="5" max="16" width="11.75390625" style="3" customWidth="1"/>
    <col min="17" max="18" width="9.125" style="3" customWidth="1"/>
    <col min="19" max="20" width="9.125" style="5" customWidth="1"/>
    <col min="21" max="16384" width="9.125" style="3" customWidth="1"/>
  </cols>
  <sheetData>
    <row r="1" spans="3:12" ht="15" customHeight="1">
      <c r="C1" s="2"/>
      <c r="L1" s="4" t="s">
        <v>0</v>
      </c>
    </row>
    <row r="2" spans="3:12" ht="15" customHeight="1">
      <c r="C2" s="6"/>
      <c r="L2" s="4" t="s">
        <v>1</v>
      </c>
    </row>
    <row r="3" spans="3:12" ht="15" customHeight="1">
      <c r="C3" s="7"/>
      <c r="L3" s="4" t="s">
        <v>2</v>
      </c>
    </row>
    <row r="4" ht="15" customHeight="1">
      <c r="L4" s="4" t="s">
        <v>3</v>
      </c>
    </row>
    <row r="5" ht="15" customHeight="1">
      <c r="L5" s="4" t="s">
        <v>4</v>
      </c>
    </row>
    <row r="6" ht="24" customHeight="1">
      <c r="L6" s="49" t="s">
        <v>182</v>
      </c>
    </row>
    <row r="7" spans="12:16" ht="9.75" customHeight="1">
      <c r="L7" s="8"/>
      <c r="M7" s="8"/>
      <c r="N7" s="8"/>
      <c r="O7" s="8"/>
      <c r="P7" s="8"/>
    </row>
    <row r="8" spans="1:16" s="9" customFormat="1" ht="20.25">
      <c r="A8" s="94" t="s">
        <v>5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</row>
    <row r="9" spans="1:16" s="9" customFormat="1" ht="39" customHeight="1">
      <c r="A9" s="95" t="s">
        <v>6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</row>
    <row r="10" spans="6:13" s="9" customFormat="1" ht="20.25">
      <c r="F10" s="10" t="s">
        <v>7</v>
      </c>
      <c r="G10" s="109" t="s">
        <v>184</v>
      </c>
      <c r="H10" s="109"/>
      <c r="I10" s="109"/>
      <c r="J10" s="109"/>
      <c r="M10" s="11"/>
    </row>
    <row r="11" spans="12:16" ht="6.75" customHeight="1">
      <c r="L11" s="8"/>
      <c r="M11" s="8"/>
      <c r="N11" s="8"/>
      <c r="O11" s="8"/>
      <c r="P11" s="8"/>
    </row>
    <row r="12" spans="4:14" s="12" customFormat="1" ht="18.75">
      <c r="D12" s="96" t="s">
        <v>91</v>
      </c>
      <c r="E12" s="96"/>
      <c r="F12" s="96"/>
      <c r="G12" s="96"/>
      <c r="H12" s="96"/>
      <c r="I12" s="96"/>
      <c r="J12" s="96"/>
      <c r="K12" s="96"/>
      <c r="L12" s="96"/>
      <c r="M12" s="96"/>
      <c r="N12" s="96"/>
    </row>
    <row r="13" spans="4:14" s="13" customFormat="1" ht="15.75">
      <c r="D13" s="97" t="s">
        <v>8</v>
      </c>
      <c r="E13" s="97"/>
      <c r="F13" s="97"/>
      <c r="G13" s="97"/>
      <c r="H13" s="97"/>
      <c r="I13" s="97"/>
      <c r="J13" s="97"/>
      <c r="K13" s="97"/>
      <c r="L13" s="97"/>
      <c r="M13" s="97"/>
      <c r="N13" s="97"/>
    </row>
    <row r="14" spans="12:16" ht="4.5" customHeight="1">
      <c r="L14" s="8"/>
      <c r="M14" s="8"/>
      <c r="N14" s="8"/>
      <c r="O14" s="8"/>
      <c r="P14" s="8"/>
    </row>
    <row r="15" spans="1:16" s="14" customFormat="1" ht="18.75" customHeight="1">
      <c r="A15" s="98" t="s">
        <v>9</v>
      </c>
      <c r="B15" s="89" t="s">
        <v>64</v>
      </c>
      <c r="C15" s="98" t="s">
        <v>10</v>
      </c>
      <c r="D15" s="98" t="s">
        <v>11</v>
      </c>
      <c r="E15" s="111" t="s">
        <v>12</v>
      </c>
      <c r="F15" s="112"/>
      <c r="G15" s="101" t="s">
        <v>13</v>
      </c>
      <c r="H15" s="102"/>
      <c r="I15" s="102"/>
      <c r="J15" s="102"/>
      <c r="K15" s="102"/>
      <c r="L15" s="102"/>
      <c r="M15" s="102"/>
      <c r="N15" s="102"/>
      <c r="O15" s="102"/>
      <c r="P15" s="103"/>
    </row>
    <row r="16" spans="1:16" s="14" customFormat="1" ht="35.25" customHeight="1">
      <c r="A16" s="99"/>
      <c r="B16" s="90"/>
      <c r="C16" s="99"/>
      <c r="D16" s="99"/>
      <c r="E16" s="113"/>
      <c r="F16" s="114"/>
      <c r="G16" s="104" t="s">
        <v>14</v>
      </c>
      <c r="H16" s="117"/>
      <c r="I16" s="117"/>
      <c r="J16" s="117"/>
      <c r="K16" s="117"/>
      <c r="L16" s="105"/>
      <c r="M16" s="104" t="s">
        <v>15</v>
      </c>
      <c r="N16" s="105"/>
      <c r="O16" s="92" t="s">
        <v>16</v>
      </c>
      <c r="P16" s="93"/>
    </row>
    <row r="17" spans="1:16" s="14" customFormat="1" ht="31.5" customHeight="1">
      <c r="A17" s="99"/>
      <c r="B17" s="90"/>
      <c r="C17" s="99"/>
      <c r="D17" s="99"/>
      <c r="E17" s="115"/>
      <c r="F17" s="116"/>
      <c r="G17" s="92" t="s">
        <v>17</v>
      </c>
      <c r="H17" s="93"/>
      <c r="I17" s="92" t="s">
        <v>18</v>
      </c>
      <c r="J17" s="93"/>
      <c r="K17" s="92" t="s">
        <v>19</v>
      </c>
      <c r="L17" s="93"/>
      <c r="M17" s="15" t="s">
        <v>20</v>
      </c>
      <c r="N17" s="15" t="s">
        <v>21</v>
      </c>
      <c r="O17" s="15" t="s">
        <v>22</v>
      </c>
      <c r="P17" s="15" t="s">
        <v>23</v>
      </c>
    </row>
    <row r="18" spans="1:16" s="14" customFormat="1" ht="18.75">
      <c r="A18" s="100"/>
      <c r="B18" s="91"/>
      <c r="C18" s="100"/>
      <c r="D18" s="100"/>
      <c r="E18" s="16" t="s">
        <v>24</v>
      </c>
      <c r="F18" s="16" t="s">
        <v>25</v>
      </c>
      <c r="G18" s="16" t="s">
        <v>24</v>
      </c>
      <c r="H18" s="16" t="s">
        <v>25</v>
      </c>
      <c r="I18" s="16" t="s">
        <v>24</v>
      </c>
      <c r="J18" s="16" t="s">
        <v>25</v>
      </c>
      <c r="K18" s="16" t="s">
        <v>24</v>
      </c>
      <c r="L18" s="16" t="s">
        <v>25</v>
      </c>
      <c r="M18" s="16" t="s">
        <v>24</v>
      </c>
      <c r="N18" s="16" t="s">
        <v>25</v>
      </c>
      <c r="O18" s="16" t="s">
        <v>24</v>
      </c>
      <c r="P18" s="16" t="s">
        <v>25</v>
      </c>
    </row>
    <row r="19" spans="1:16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26</v>
      </c>
      <c r="B20" s="40"/>
      <c r="C20" s="20" t="s">
        <v>27</v>
      </c>
      <c r="D20" s="21">
        <f aca="true" t="shared" si="0" ref="D20:D45">E20+F20</f>
        <v>724376</v>
      </c>
      <c r="E20" s="21">
        <f>G20+I20+K20+M20+O20</f>
        <v>331029</v>
      </c>
      <c r="F20" s="21">
        <f aca="true" t="shared" si="1" ref="F20:F45">H20+J20+L20+N20+P20</f>
        <v>393347</v>
      </c>
      <c r="G20" s="21">
        <f aca="true" t="shared" si="2" ref="G20:P20">SUM(G21:G43)</f>
        <v>3300</v>
      </c>
      <c r="H20" s="21">
        <f t="shared" si="2"/>
        <v>3137</v>
      </c>
      <c r="I20" s="21">
        <f t="shared" si="2"/>
        <v>17327</v>
      </c>
      <c r="J20" s="21">
        <f t="shared" si="2"/>
        <v>16523</v>
      </c>
      <c r="K20" s="21">
        <f t="shared" si="2"/>
        <v>56836</v>
      </c>
      <c r="L20" s="21">
        <f t="shared" si="2"/>
        <v>53666</v>
      </c>
      <c r="M20" s="21">
        <f t="shared" si="2"/>
        <v>203664</v>
      </c>
      <c r="N20" s="21">
        <f t="shared" si="2"/>
        <v>190348</v>
      </c>
      <c r="O20" s="21">
        <f t="shared" si="2"/>
        <v>49902</v>
      </c>
      <c r="P20" s="21">
        <f t="shared" si="2"/>
        <v>129673</v>
      </c>
      <c r="S20" s="23"/>
      <c r="T20" s="23"/>
    </row>
    <row r="21" spans="1:20" s="28" customFormat="1" ht="16.5" customHeight="1">
      <c r="A21" s="24">
        <v>1</v>
      </c>
      <c r="B21" s="41" t="s">
        <v>65</v>
      </c>
      <c r="C21" s="25" t="s">
        <v>28</v>
      </c>
      <c r="D21" s="26">
        <f t="shared" si="0"/>
        <v>1181</v>
      </c>
      <c r="E21" s="27">
        <f aca="true" t="shared" si="3" ref="E21:E45">G21+I21+K21+M21+O21</f>
        <v>313</v>
      </c>
      <c r="F21" s="27">
        <f t="shared" si="1"/>
        <v>868</v>
      </c>
      <c r="G21" s="27">
        <f>'Прил.12 согаз'!G21+'Прил.12 альфа'!G21</f>
        <v>0</v>
      </c>
      <c r="H21" s="27">
        <f>'Прил.12 согаз'!H21+'Прил.12 альфа'!H21</f>
        <v>0</v>
      </c>
      <c r="I21" s="27">
        <f>'Прил.12 согаз'!I21+'Прил.12 альфа'!I21</f>
        <v>0</v>
      </c>
      <c r="J21" s="27">
        <f>'Прил.12 согаз'!J21+'Прил.12 альфа'!J21</f>
        <v>0</v>
      </c>
      <c r="K21" s="27">
        <f>'Прил.12 согаз'!K21+'Прил.12 альфа'!K21</f>
        <v>0</v>
      </c>
      <c r="L21" s="27">
        <f>'Прил.12 согаз'!L21+'Прил.12 альфа'!L21</f>
        <v>0</v>
      </c>
      <c r="M21" s="27">
        <f>'Прил.12 согаз'!M21+'Прил.12 альфа'!M21</f>
        <v>246</v>
      </c>
      <c r="N21" s="27">
        <f>'Прил.12 согаз'!N21+'Прил.12 альфа'!N21</f>
        <v>665</v>
      </c>
      <c r="O21" s="27">
        <f>'Прил.12 согаз'!O21+'Прил.12 альфа'!O21</f>
        <v>67</v>
      </c>
      <c r="P21" s="27">
        <f>'Прил.12 согаз'!P21+'Прил.12 альфа'!P21</f>
        <v>203</v>
      </c>
      <c r="S21" s="29"/>
      <c r="T21" s="29"/>
    </row>
    <row r="22" spans="1:20" s="28" customFormat="1" ht="16.5" customHeight="1">
      <c r="A22" s="24">
        <v>3</v>
      </c>
      <c r="B22" s="41" t="s">
        <v>66</v>
      </c>
      <c r="C22" s="25" t="s">
        <v>29</v>
      </c>
      <c r="D22" s="26">
        <f t="shared" si="0"/>
        <v>79999</v>
      </c>
      <c r="E22" s="27">
        <f t="shared" si="3"/>
        <v>37394</v>
      </c>
      <c r="F22" s="27">
        <f t="shared" si="1"/>
        <v>42605</v>
      </c>
      <c r="G22" s="27">
        <f>'Прил.12 согаз'!G22+'Прил.12 альфа'!G22</f>
        <v>358</v>
      </c>
      <c r="H22" s="27">
        <f>'Прил.12 согаз'!H22+'Прил.12 альфа'!H22</f>
        <v>337</v>
      </c>
      <c r="I22" s="27">
        <f>'Прил.12 согаз'!I22+'Прил.12 альфа'!I22</f>
        <v>1810</v>
      </c>
      <c r="J22" s="27">
        <f>'Прил.12 согаз'!J22+'Прил.12 альфа'!J22</f>
        <v>1705</v>
      </c>
      <c r="K22" s="27">
        <f>'Прил.12 согаз'!K22+'Прил.12 альфа'!K22</f>
        <v>6362</v>
      </c>
      <c r="L22" s="27">
        <f>'Прил.12 согаз'!L22+'Прил.12 альфа'!L22</f>
        <v>6038</v>
      </c>
      <c r="M22" s="27">
        <f>'Прил.12 согаз'!M22+'Прил.12 альфа'!M22</f>
        <v>23312</v>
      </c>
      <c r="N22" s="27">
        <f>'Прил.12 согаз'!N22+'Прил.12 альфа'!N22</f>
        <v>19558</v>
      </c>
      <c r="O22" s="27">
        <f>'Прил.12 согаз'!O22+'Прил.12 альфа'!O22</f>
        <v>5552</v>
      </c>
      <c r="P22" s="27">
        <f>'Прил.12 согаз'!P22+'Прил.12 альфа'!P22</f>
        <v>14967</v>
      </c>
      <c r="S22" s="29"/>
      <c r="T22" s="29"/>
    </row>
    <row r="23" spans="1:20" s="28" customFormat="1" ht="16.5" customHeight="1">
      <c r="A23" s="24">
        <v>4</v>
      </c>
      <c r="B23" s="41" t="s">
        <v>67</v>
      </c>
      <c r="C23" s="25" t="s">
        <v>30</v>
      </c>
      <c r="D23" s="26">
        <f t="shared" si="0"/>
        <v>45006</v>
      </c>
      <c r="E23" s="27">
        <f t="shared" si="3"/>
        <v>20026</v>
      </c>
      <c r="F23" s="27">
        <f t="shared" si="1"/>
        <v>24980</v>
      </c>
      <c r="G23" s="27">
        <f>'Прил.12 согаз'!G23+'Прил.12 альфа'!G23</f>
        <v>219</v>
      </c>
      <c r="H23" s="27">
        <f>'Прил.12 согаз'!H23+'Прил.12 альфа'!H23</f>
        <v>200</v>
      </c>
      <c r="I23" s="27">
        <f>'Прил.12 согаз'!I23+'Прил.12 альфа'!I23</f>
        <v>1017</v>
      </c>
      <c r="J23" s="27">
        <f>'Прил.12 согаз'!J23+'Прил.12 альфа'!J23</f>
        <v>1005</v>
      </c>
      <c r="K23" s="27">
        <f>'Прил.12 согаз'!K23+'Прил.12 альфа'!K23</f>
        <v>3820</v>
      </c>
      <c r="L23" s="27">
        <f>'Прил.12 согаз'!L23+'Прил.12 альфа'!L23</f>
        <v>3555</v>
      </c>
      <c r="M23" s="27">
        <f>'Прил.12 согаз'!M23+'Прил.12 альфа'!M23</f>
        <v>11289</v>
      </c>
      <c r="N23" s="27">
        <f>'Прил.12 согаз'!N23+'Прил.12 альфа'!N23</f>
        <v>10569</v>
      </c>
      <c r="O23" s="27">
        <f>'Прил.12 согаз'!O23+'Прил.12 альфа'!O23</f>
        <v>3681</v>
      </c>
      <c r="P23" s="27">
        <f>'Прил.12 согаз'!P23+'Прил.12 альфа'!P23</f>
        <v>9651</v>
      </c>
      <c r="S23" s="29"/>
      <c r="T23" s="29"/>
    </row>
    <row r="24" spans="1:20" s="28" customFormat="1" ht="16.5" customHeight="1">
      <c r="A24" s="24">
        <v>5</v>
      </c>
      <c r="B24" s="41" t="s">
        <v>68</v>
      </c>
      <c r="C24" s="25" t="s">
        <v>31</v>
      </c>
      <c r="D24" s="26">
        <f t="shared" si="0"/>
        <v>43797</v>
      </c>
      <c r="E24" s="27">
        <f t="shared" si="3"/>
        <v>20330</v>
      </c>
      <c r="F24" s="27">
        <f t="shared" si="1"/>
        <v>23467</v>
      </c>
      <c r="G24" s="27">
        <f>'Прил.12 согаз'!G24+'Прил.12 альфа'!G24</f>
        <v>172</v>
      </c>
      <c r="H24" s="27">
        <f>'Прил.12 согаз'!H24+'Прил.12 альфа'!H24</f>
        <v>171</v>
      </c>
      <c r="I24" s="27">
        <f>'Прил.12 согаз'!I24+'Прил.12 альфа'!I24</f>
        <v>1005</v>
      </c>
      <c r="J24" s="27">
        <f>'Прил.12 согаз'!J24+'Прил.12 альфа'!J24</f>
        <v>971</v>
      </c>
      <c r="K24" s="27">
        <f>'Прил.12 согаз'!K24+'Прил.12 альфа'!K24</f>
        <v>3420</v>
      </c>
      <c r="L24" s="27">
        <f>'Прил.12 согаз'!L24+'Прил.12 альфа'!L24</f>
        <v>3310</v>
      </c>
      <c r="M24" s="27">
        <f>'Прил.12 согаз'!M24+'Прил.12 альфа'!M24</f>
        <v>12724</v>
      </c>
      <c r="N24" s="27">
        <f>'Прил.12 согаз'!N24+'Прил.12 альфа'!N24</f>
        <v>11287</v>
      </c>
      <c r="O24" s="27">
        <f>'Прил.12 согаз'!O24+'Прил.12 альфа'!O24</f>
        <v>3009</v>
      </c>
      <c r="P24" s="27">
        <f>'Прил.12 согаз'!P24+'Прил.12 альфа'!P24</f>
        <v>7728</v>
      </c>
      <c r="S24" s="29"/>
      <c r="T24" s="29"/>
    </row>
    <row r="25" spans="1:20" s="28" customFormat="1" ht="16.5" customHeight="1">
      <c r="A25" s="24">
        <v>6</v>
      </c>
      <c r="B25" s="41" t="s">
        <v>69</v>
      </c>
      <c r="C25" s="25" t="s">
        <v>32</v>
      </c>
      <c r="D25" s="26">
        <f t="shared" si="0"/>
        <v>10067</v>
      </c>
      <c r="E25" s="27">
        <f t="shared" si="3"/>
        <v>4814</v>
      </c>
      <c r="F25" s="27">
        <f t="shared" si="1"/>
        <v>5253</v>
      </c>
      <c r="G25" s="27">
        <f>'Прил.12 согаз'!G25+'Прил.12 альфа'!G25</f>
        <v>37</v>
      </c>
      <c r="H25" s="27">
        <f>'Прил.12 согаз'!H25+'Прил.12 альфа'!H25</f>
        <v>36</v>
      </c>
      <c r="I25" s="27">
        <f>'Прил.12 согаз'!I25+'Прил.12 альфа'!I25</f>
        <v>212</v>
      </c>
      <c r="J25" s="27">
        <f>'Прил.12 согаз'!J25+'Прил.12 альфа'!J25</f>
        <v>185</v>
      </c>
      <c r="K25" s="27">
        <f>'Прил.12 согаз'!K25+'Прил.12 альфа'!K25</f>
        <v>769</v>
      </c>
      <c r="L25" s="27">
        <f>'Прил.12 согаз'!L25+'Прил.12 альфа'!L25</f>
        <v>743</v>
      </c>
      <c r="M25" s="27">
        <f>'Прил.12 согаз'!M25+'Прил.12 альфа'!M25</f>
        <v>2990</v>
      </c>
      <c r="N25" s="27">
        <f>'Прил.12 согаз'!N25+'Прил.12 альфа'!N25</f>
        <v>2273</v>
      </c>
      <c r="O25" s="27">
        <f>'Прил.12 согаз'!O25+'Прил.12 альфа'!O25</f>
        <v>806</v>
      </c>
      <c r="P25" s="27">
        <f>'Прил.12 согаз'!P25+'Прил.12 альфа'!P25</f>
        <v>2016</v>
      </c>
      <c r="S25" s="29"/>
      <c r="T25" s="29"/>
    </row>
    <row r="26" spans="1:20" s="28" customFormat="1" ht="16.5" customHeight="1">
      <c r="A26" s="24">
        <v>7</v>
      </c>
      <c r="B26" s="41" t="s">
        <v>70</v>
      </c>
      <c r="C26" s="25" t="s">
        <v>33</v>
      </c>
      <c r="D26" s="26">
        <f t="shared" si="0"/>
        <v>64000</v>
      </c>
      <c r="E26" s="27">
        <f t="shared" si="3"/>
        <v>29376</v>
      </c>
      <c r="F26" s="27">
        <f t="shared" si="1"/>
        <v>34624</v>
      </c>
      <c r="G26" s="27">
        <f>'Прил.12 согаз'!G26+'Прил.12 альфа'!G26</f>
        <v>284</v>
      </c>
      <c r="H26" s="27">
        <f>'Прил.12 согаз'!H26+'Прил.12 альфа'!H26</f>
        <v>226</v>
      </c>
      <c r="I26" s="27">
        <f>'Прил.12 согаз'!I26+'Прил.12 альфа'!I26</f>
        <v>1371</v>
      </c>
      <c r="J26" s="27">
        <f>'Прил.12 согаз'!J26+'Прил.12 альфа'!J26</f>
        <v>1312</v>
      </c>
      <c r="K26" s="27">
        <f>'Прил.12 согаз'!K26+'Прил.12 альфа'!K26</f>
        <v>5021</v>
      </c>
      <c r="L26" s="27">
        <f>'Прил.12 согаз'!L26+'Прил.12 альфа'!L26</f>
        <v>4657</v>
      </c>
      <c r="M26" s="27">
        <f>'Прил.12 согаз'!M26+'Прил.12 альфа'!M26</f>
        <v>18013</v>
      </c>
      <c r="N26" s="27">
        <f>'Прил.12 согаз'!N26+'Прил.12 альфа'!N26</f>
        <v>15724</v>
      </c>
      <c r="O26" s="27">
        <f>'Прил.12 согаз'!O26+'Прил.12 альфа'!O26</f>
        <v>4687</v>
      </c>
      <c r="P26" s="27">
        <f>'Прил.12 согаз'!P26+'Прил.12 альфа'!P26</f>
        <v>12705</v>
      </c>
      <c r="S26" s="29"/>
      <c r="T26" s="29"/>
    </row>
    <row r="27" spans="1:20" s="28" customFormat="1" ht="16.5" customHeight="1">
      <c r="A27" s="24">
        <v>8</v>
      </c>
      <c r="B27" s="41" t="s">
        <v>71</v>
      </c>
      <c r="C27" s="25" t="s">
        <v>34</v>
      </c>
      <c r="D27" s="26">
        <f t="shared" si="0"/>
        <v>27238</v>
      </c>
      <c r="E27" s="27">
        <f t="shared" si="3"/>
        <v>12276</v>
      </c>
      <c r="F27" s="27">
        <f t="shared" si="1"/>
        <v>14962</v>
      </c>
      <c r="G27" s="27">
        <f>'Прил.12 согаз'!G27+'Прил.12 альфа'!G27</f>
        <v>134</v>
      </c>
      <c r="H27" s="27">
        <f>'Прил.12 согаз'!H27+'Прил.12 альфа'!H27</f>
        <v>121</v>
      </c>
      <c r="I27" s="27">
        <f>'Прил.12 согаз'!I27+'Прил.12 альфа'!I27</f>
        <v>651</v>
      </c>
      <c r="J27" s="27">
        <f>'Прил.12 согаз'!J27+'Прил.12 альфа'!J27</f>
        <v>570</v>
      </c>
      <c r="K27" s="27">
        <f>'Прил.12 согаз'!K27+'Прил.12 альфа'!K27</f>
        <v>2340</v>
      </c>
      <c r="L27" s="27">
        <f>'Прил.12 согаз'!L27+'Прил.12 альфа'!L27</f>
        <v>2279</v>
      </c>
      <c r="M27" s="27">
        <f>'Прил.12 согаз'!M27+'Прил.12 альфа'!M27</f>
        <v>7429</v>
      </c>
      <c r="N27" s="27">
        <f>'Прил.12 согаз'!N27+'Прил.12 альфа'!N27</f>
        <v>7143</v>
      </c>
      <c r="O27" s="27">
        <f>'Прил.12 согаз'!O27+'Прил.12 альфа'!O27</f>
        <v>1722</v>
      </c>
      <c r="P27" s="27">
        <f>'Прил.12 согаз'!P27+'Прил.12 альфа'!P27</f>
        <v>4849</v>
      </c>
      <c r="S27" s="29"/>
      <c r="T27" s="29"/>
    </row>
    <row r="28" spans="1:20" s="28" customFormat="1" ht="16.5" customHeight="1">
      <c r="A28" s="24">
        <v>9</v>
      </c>
      <c r="B28" s="41" t="s">
        <v>72</v>
      </c>
      <c r="C28" s="25" t="s">
        <v>35</v>
      </c>
      <c r="D28" s="26">
        <f t="shared" si="0"/>
        <v>31814</v>
      </c>
      <c r="E28" s="27">
        <f t="shared" si="3"/>
        <v>14606</v>
      </c>
      <c r="F28" s="27">
        <f t="shared" si="1"/>
        <v>17208</v>
      </c>
      <c r="G28" s="27">
        <f>'Прил.12 согаз'!G28+'Прил.12 альфа'!G28</f>
        <v>167</v>
      </c>
      <c r="H28" s="27">
        <f>'Прил.12 согаз'!H28+'Прил.12 альфа'!H28</f>
        <v>196</v>
      </c>
      <c r="I28" s="27">
        <f>'Прил.12 согаз'!I28+'Прил.12 альфа'!I28</f>
        <v>912</v>
      </c>
      <c r="J28" s="27">
        <f>'Прил.12 согаз'!J28+'Прил.12 альфа'!J28</f>
        <v>897</v>
      </c>
      <c r="K28" s="27">
        <f>'Прил.12 согаз'!K28+'Прил.12 альфа'!K28</f>
        <v>2850</v>
      </c>
      <c r="L28" s="27">
        <f>'Прил.12 согаз'!L28+'Прил.12 альфа'!L28</f>
        <v>2708</v>
      </c>
      <c r="M28" s="27">
        <f>'Прил.12 согаз'!M28+'Прил.12 альфа'!M28</f>
        <v>9005</v>
      </c>
      <c r="N28" s="27">
        <f>'Прил.12 согаз'!N28+'Прил.12 альфа'!N28</f>
        <v>8682</v>
      </c>
      <c r="O28" s="27">
        <f>'Прил.12 согаз'!O28+'Прил.12 альфа'!O28</f>
        <v>1672</v>
      </c>
      <c r="P28" s="27">
        <f>'Прил.12 согаз'!P28+'Прил.12 альфа'!P28</f>
        <v>4725</v>
      </c>
      <c r="S28" s="29"/>
      <c r="T28" s="29"/>
    </row>
    <row r="29" spans="1:20" s="28" customFormat="1" ht="16.5" customHeight="1">
      <c r="A29" s="24">
        <v>10</v>
      </c>
      <c r="B29" s="41" t="s">
        <v>73</v>
      </c>
      <c r="C29" s="25" t="s">
        <v>36</v>
      </c>
      <c r="D29" s="26">
        <f t="shared" si="0"/>
        <v>47828</v>
      </c>
      <c r="E29" s="27">
        <f t="shared" si="3"/>
        <v>20538</v>
      </c>
      <c r="F29" s="27">
        <f t="shared" si="1"/>
        <v>27290</v>
      </c>
      <c r="G29" s="27">
        <f>'Прил.12 согаз'!G29+'Прил.12 альфа'!G29</f>
        <v>316</v>
      </c>
      <c r="H29" s="27">
        <f>'Прил.12 согаз'!H29+'Прил.12 альфа'!H29</f>
        <v>319</v>
      </c>
      <c r="I29" s="27">
        <f>'Прил.12 согаз'!I29+'Прил.12 альфа'!I29</f>
        <v>1554</v>
      </c>
      <c r="J29" s="27">
        <f>'Прил.12 согаз'!J29+'Прил.12 альфа'!J29</f>
        <v>1595</v>
      </c>
      <c r="K29" s="27">
        <f>'Прил.12 согаз'!K29+'Прил.12 альфа'!K29</f>
        <v>4716</v>
      </c>
      <c r="L29" s="27">
        <f>'Прил.12 согаз'!L29+'Прил.12 альфа'!L29</f>
        <v>4573</v>
      </c>
      <c r="M29" s="27">
        <f>'Прил.12 согаз'!M29+'Прил.12 альфа'!M29</f>
        <v>11610</v>
      </c>
      <c r="N29" s="27">
        <f>'Прил.12 согаз'!N29+'Прил.12 альфа'!N29</f>
        <v>14815</v>
      </c>
      <c r="O29" s="27">
        <f>'Прил.12 согаз'!O29+'Прил.12 альфа'!O29</f>
        <v>2342</v>
      </c>
      <c r="P29" s="27">
        <f>'Прил.12 согаз'!P29+'Прил.12 альфа'!P29</f>
        <v>5988</v>
      </c>
      <c r="S29" s="29"/>
      <c r="T29" s="29"/>
    </row>
    <row r="30" spans="1:20" s="28" customFormat="1" ht="16.5" customHeight="1">
      <c r="A30" s="24">
        <v>11</v>
      </c>
      <c r="B30" s="41" t="s">
        <v>74</v>
      </c>
      <c r="C30" s="25" t="s">
        <v>37</v>
      </c>
      <c r="D30" s="26">
        <f t="shared" si="0"/>
        <v>120648</v>
      </c>
      <c r="E30" s="27">
        <f t="shared" si="3"/>
        <v>53757</v>
      </c>
      <c r="F30" s="27">
        <f t="shared" si="1"/>
        <v>66891</v>
      </c>
      <c r="G30" s="27">
        <f>'Прил.12 согаз'!G30+'Прил.12 альфа'!G30</f>
        <v>0</v>
      </c>
      <c r="H30" s="27">
        <f>'Прил.12 согаз'!H30+'Прил.12 альфа'!H30</f>
        <v>0</v>
      </c>
      <c r="I30" s="27">
        <f>'Прил.12 согаз'!I30+'Прил.12 альфа'!I30</f>
        <v>0</v>
      </c>
      <c r="J30" s="27">
        <f>'Прил.12 согаз'!J30+'Прил.12 альфа'!J30</f>
        <v>0</v>
      </c>
      <c r="K30" s="27">
        <f>'Прил.12 согаз'!K30+'Прил.12 альфа'!K30</f>
        <v>0</v>
      </c>
      <c r="L30" s="27">
        <f>'Прил.12 согаз'!L30+'Прил.12 альфа'!L30</f>
        <v>0</v>
      </c>
      <c r="M30" s="27">
        <f>'Прил.12 согаз'!M30+'Прил.12 альфа'!M30</f>
        <v>42945</v>
      </c>
      <c r="N30" s="27">
        <f>'Прил.12 согаз'!N30+'Прил.12 альфа'!N30</f>
        <v>38936</v>
      </c>
      <c r="O30" s="27">
        <f>'Прил.12 согаз'!O30+'Прил.12 альфа'!O30</f>
        <v>10812</v>
      </c>
      <c r="P30" s="27">
        <f>'Прил.12 согаз'!P30+'Прил.12 альфа'!P30</f>
        <v>27955</v>
      </c>
      <c r="S30" s="29"/>
      <c r="T30" s="29"/>
    </row>
    <row r="31" spans="1:20" s="28" customFormat="1" ht="16.5" customHeight="1">
      <c r="A31" s="24">
        <v>12</v>
      </c>
      <c r="B31" s="41" t="s">
        <v>180</v>
      </c>
      <c r="C31" s="25" t="s">
        <v>179</v>
      </c>
      <c r="D31" s="26">
        <f t="shared" si="0"/>
        <v>98209</v>
      </c>
      <c r="E31" s="27">
        <f t="shared" si="3"/>
        <v>42831</v>
      </c>
      <c r="F31" s="27">
        <f t="shared" si="1"/>
        <v>55378</v>
      </c>
      <c r="G31" s="27">
        <f>'Прил.12 согаз'!G31+'Прил.12 альфа'!G31</f>
        <v>0</v>
      </c>
      <c r="H31" s="27">
        <f>'Прил.12 согаз'!H31+'Прил.12 альфа'!H31</f>
        <v>0</v>
      </c>
      <c r="I31" s="27">
        <f>'Прил.12 согаз'!I31+'Прил.12 альфа'!I31</f>
        <v>0</v>
      </c>
      <c r="J31" s="27">
        <f>'Прил.12 согаз'!J31+'Прил.12 альфа'!J31</f>
        <v>0</v>
      </c>
      <c r="K31" s="27">
        <f>'Прил.12 согаз'!K31+'Прил.12 альфа'!K31</f>
        <v>0</v>
      </c>
      <c r="L31" s="27">
        <f>'Прил.12 согаз'!L31+'Прил.12 альфа'!L31</f>
        <v>0</v>
      </c>
      <c r="M31" s="27">
        <f>'Прил.12 согаз'!M31+'Прил.12 альфа'!M31</f>
        <v>34389</v>
      </c>
      <c r="N31" s="27">
        <f>'Прил.12 согаз'!N31+'Прил.12 альфа'!N31</f>
        <v>32206</v>
      </c>
      <c r="O31" s="27">
        <f>'Прил.12 согаз'!O31+'Прил.12 альфа'!O31</f>
        <v>8442</v>
      </c>
      <c r="P31" s="27">
        <f>'Прил.12 согаз'!P31+'Прил.12 альфа'!P31</f>
        <v>23172</v>
      </c>
      <c r="S31" s="29"/>
      <c r="T31" s="29"/>
    </row>
    <row r="32" spans="1:20" s="28" customFormat="1" ht="16.5" customHeight="1">
      <c r="A32" s="24">
        <v>13</v>
      </c>
      <c r="B32" s="41" t="s">
        <v>75</v>
      </c>
      <c r="C32" s="25" t="s">
        <v>38</v>
      </c>
      <c r="D32" s="26">
        <f t="shared" si="0"/>
        <v>23640</v>
      </c>
      <c r="E32" s="27">
        <f t="shared" si="3"/>
        <v>12088</v>
      </c>
      <c r="F32" s="27">
        <f t="shared" si="1"/>
        <v>11552</v>
      </c>
      <c r="G32" s="27">
        <f>'Прил.12 согаз'!G32+'Прил.12 альфа'!G32</f>
        <v>531</v>
      </c>
      <c r="H32" s="27">
        <f>'Прил.12 согаз'!H32+'Прил.12 альфа'!H32</f>
        <v>528</v>
      </c>
      <c r="I32" s="27">
        <f>'Прил.12 согаз'!I32+'Прил.12 альфа'!I32</f>
        <v>2910</v>
      </c>
      <c r="J32" s="27">
        <f>'Прил.12 согаз'!J32+'Прил.12 альфа'!J32</f>
        <v>2744</v>
      </c>
      <c r="K32" s="27">
        <f>'Прил.12 согаз'!K32+'Прил.12 альфа'!K32</f>
        <v>8647</v>
      </c>
      <c r="L32" s="27">
        <f>'Прил.12 согаз'!L32+'Прил.12 альфа'!L32</f>
        <v>8280</v>
      </c>
      <c r="M32" s="27">
        <f>'Прил.12 согаз'!M32+'Прил.12 альфа'!M32</f>
        <v>0</v>
      </c>
      <c r="N32" s="27">
        <f>'Прил.12 согаз'!N32+'Прил.12 альфа'!N32</f>
        <v>0</v>
      </c>
      <c r="O32" s="27">
        <f>'Прил.12 согаз'!O32+'Прил.12 альфа'!O32</f>
        <v>0</v>
      </c>
      <c r="P32" s="27">
        <f>'Прил.12 согаз'!P32+'Прил.12 альфа'!P32</f>
        <v>0</v>
      </c>
      <c r="S32" s="29"/>
      <c r="T32" s="29"/>
    </row>
    <row r="33" spans="1:20" s="28" customFormat="1" ht="16.5" customHeight="1">
      <c r="A33" s="24">
        <v>14</v>
      </c>
      <c r="B33" s="41" t="s">
        <v>76</v>
      </c>
      <c r="C33" s="25" t="s">
        <v>39</v>
      </c>
      <c r="D33" s="26">
        <f t="shared" si="0"/>
        <v>17353</v>
      </c>
      <c r="E33" s="27">
        <f t="shared" si="3"/>
        <v>9016</v>
      </c>
      <c r="F33" s="27">
        <f t="shared" si="1"/>
        <v>8337</v>
      </c>
      <c r="G33" s="27">
        <f>'Прил.12 согаз'!G33+'Прил.12 альфа'!G33</f>
        <v>361</v>
      </c>
      <c r="H33" s="27">
        <f>'Прил.12 согаз'!H33+'Прил.12 альфа'!H33</f>
        <v>338</v>
      </c>
      <c r="I33" s="27">
        <f>'Прил.12 согаз'!I33+'Прил.12 альфа'!I33</f>
        <v>1979</v>
      </c>
      <c r="J33" s="27">
        <f>'Прил.12 согаз'!J33+'Прил.12 альфа'!J33</f>
        <v>1917</v>
      </c>
      <c r="K33" s="27">
        <f>'Прил.12 согаз'!K33+'Прил.12 альфа'!K33</f>
        <v>6676</v>
      </c>
      <c r="L33" s="27">
        <f>'Прил.12 согаз'!L33+'Прил.12 альфа'!L33</f>
        <v>6082</v>
      </c>
      <c r="M33" s="27">
        <f>'Прил.12 согаз'!M33+'Прил.12 альфа'!M33</f>
        <v>0</v>
      </c>
      <c r="N33" s="27">
        <f>'Прил.12 согаз'!N33+'Прил.12 альфа'!N33</f>
        <v>0</v>
      </c>
      <c r="O33" s="27">
        <f>'Прил.12 согаз'!O33+'Прил.12 альфа'!O33</f>
        <v>0</v>
      </c>
      <c r="P33" s="27">
        <f>'Прил.12 согаз'!P33+'Прил.12 альфа'!P33</f>
        <v>0</v>
      </c>
      <c r="S33" s="29"/>
      <c r="T33" s="29"/>
    </row>
    <row r="34" spans="1:20" s="28" customFormat="1" ht="16.5" customHeight="1">
      <c r="A34" s="24">
        <v>15</v>
      </c>
      <c r="B34" s="41" t="s">
        <v>77</v>
      </c>
      <c r="C34" s="25" t="s">
        <v>40</v>
      </c>
      <c r="D34" s="26">
        <f t="shared" si="0"/>
        <v>16129</v>
      </c>
      <c r="E34" s="27">
        <f t="shared" si="3"/>
        <v>8310</v>
      </c>
      <c r="F34" s="27">
        <f t="shared" si="1"/>
        <v>7819</v>
      </c>
      <c r="G34" s="27">
        <f>'Прил.12 согаз'!G34+'Прил.12 альфа'!G34</f>
        <v>371</v>
      </c>
      <c r="H34" s="27">
        <f>'Прил.12 согаз'!H34+'Прил.12 альфа'!H34</f>
        <v>352</v>
      </c>
      <c r="I34" s="27">
        <f>'Прил.12 согаз'!I34+'Прил.12 альфа'!I34</f>
        <v>1879</v>
      </c>
      <c r="J34" s="27">
        <f>'Прил.12 согаз'!J34+'Прил.12 альфа'!J34</f>
        <v>1784</v>
      </c>
      <c r="K34" s="27">
        <f>'Прил.12 согаз'!K34+'Прил.12 альфа'!K34</f>
        <v>6060</v>
      </c>
      <c r="L34" s="27">
        <f>'Прил.12 согаз'!L34+'Прил.12 альфа'!L34</f>
        <v>5683</v>
      </c>
      <c r="M34" s="27">
        <f>'Прил.12 согаз'!M34+'Прил.12 альфа'!M34</f>
        <v>0</v>
      </c>
      <c r="N34" s="27">
        <f>'Прил.12 согаз'!N34+'Прил.12 альфа'!N34</f>
        <v>0</v>
      </c>
      <c r="O34" s="27">
        <f>'Прил.12 согаз'!O34+'Прил.12 альфа'!O34</f>
        <v>0</v>
      </c>
      <c r="P34" s="27">
        <f>'Прил.12 согаз'!P34+'Прил.12 альфа'!P34</f>
        <v>0</v>
      </c>
      <c r="S34" s="29"/>
      <c r="T34" s="29"/>
    </row>
    <row r="35" spans="1:20" s="28" customFormat="1" ht="16.5" customHeight="1">
      <c r="A35" s="24">
        <v>16</v>
      </c>
      <c r="B35" s="41" t="s">
        <v>78</v>
      </c>
      <c r="C35" s="25" t="s">
        <v>41</v>
      </c>
      <c r="D35" s="26">
        <f t="shared" si="0"/>
        <v>11667</v>
      </c>
      <c r="E35" s="27">
        <f t="shared" si="3"/>
        <v>5877</v>
      </c>
      <c r="F35" s="27">
        <f t="shared" si="1"/>
        <v>5790</v>
      </c>
      <c r="G35" s="27">
        <f>'Прил.12 согаз'!G35+'Прил.12 альфа'!G35</f>
        <v>0</v>
      </c>
      <c r="H35" s="27">
        <f>'Прил.12 согаз'!H35+'Прил.12 альфа'!H35</f>
        <v>0</v>
      </c>
      <c r="I35" s="27">
        <f>'Прил.12 согаз'!I35+'Прил.12 альфа'!I35</f>
        <v>0</v>
      </c>
      <c r="J35" s="27">
        <f>'Прил.12 согаз'!J35+'Прил.12 альфа'!J35</f>
        <v>0</v>
      </c>
      <c r="K35" s="27">
        <f>'Прил.12 согаз'!K35+'Прил.12 альфа'!K35</f>
        <v>0</v>
      </c>
      <c r="L35" s="27">
        <f>'Прил.12 согаз'!L35+'Прил.12 альфа'!L35</f>
        <v>0</v>
      </c>
      <c r="M35" s="27">
        <f>'Прил.12 согаз'!M35+'Прил.12 альфа'!M35</f>
        <v>4315</v>
      </c>
      <c r="N35" s="27">
        <f>'Прил.12 согаз'!N35+'Прил.12 альфа'!N35</f>
        <v>3476</v>
      </c>
      <c r="O35" s="27">
        <f>'Прил.12 согаз'!O35+'Прил.12 альфа'!O35</f>
        <v>1562</v>
      </c>
      <c r="P35" s="27">
        <f>'Прил.12 согаз'!P35+'Прил.12 альфа'!P35</f>
        <v>2314</v>
      </c>
      <c r="S35" s="29"/>
      <c r="T35" s="29"/>
    </row>
    <row r="36" spans="1:20" s="28" customFormat="1" ht="16.5" customHeight="1">
      <c r="A36" s="24">
        <v>17</v>
      </c>
      <c r="B36" s="41" t="s">
        <v>79</v>
      </c>
      <c r="C36" s="25" t="s">
        <v>42</v>
      </c>
      <c r="D36" s="26">
        <f t="shared" si="0"/>
        <v>17159</v>
      </c>
      <c r="E36" s="27">
        <f t="shared" si="3"/>
        <v>8096</v>
      </c>
      <c r="F36" s="27">
        <f t="shared" si="1"/>
        <v>9063</v>
      </c>
      <c r="G36" s="27">
        <f>'Прил.12 согаз'!G36+'Прил.12 альфа'!G36</f>
        <v>57</v>
      </c>
      <c r="H36" s="27">
        <f>'Прил.12 согаз'!H36+'Прил.12 альфа'!H36</f>
        <v>57</v>
      </c>
      <c r="I36" s="27">
        <f>'Прил.12 согаз'!I36+'Прил.12 альфа'!I36</f>
        <v>425</v>
      </c>
      <c r="J36" s="27">
        <f>'Прил.12 согаз'!J36+'Прил.12 альфа'!J36</f>
        <v>358</v>
      </c>
      <c r="K36" s="27">
        <f>'Прил.12 согаз'!K36+'Прил.12 альфа'!K36</f>
        <v>1377</v>
      </c>
      <c r="L36" s="27">
        <f>'Прил.12 согаз'!L36+'Прил.12 альфа'!L36</f>
        <v>1273</v>
      </c>
      <c r="M36" s="27">
        <f>'Прил.12 согаз'!M36+'Прил.12 альфа'!M36</f>
        <v>4996</v>
      </c>
      <c r="N36" s="27">
        <f>'Прил.12 согаз'!N36+'Прил.12 альфа'!N36</f>
        <v>4280</v>
      </c>
      <c r="O36" s="27">
        <f>'Прил.12 согаз'!O36+'Прил.12 альфа'!O36</f>
        <v>1241</v>
      </c>
      <c r="P36" s="27">
        <f>'Прил.12 согаз'!P36+'Прил.12 альфа'!P36</f>
        <v>3095</v>
      </c>
      <c r="S36" s="29"/>
      <c r="T36" s="29"/>
    </row>
    <row r="37" spans="1:20" s="28" customFormat="1" ht="16.5" customHeight="1">
      <c r="A37" s="24">
        <v>18</v>
      </c>
      <c r="B37" s="41" t="s">
        <v>80</v>
      </c>
      <c r="C37" s="25" t="s">
        <v>43</v>
      </c>
      <c r="D37" s="26">
        <f t="shared" si="0"/>
        <v>43747</v>
      </c>
      <c r="E37" s="27">
        <f t="shared" si="3"/>
        <v>19423</v>
      </c>
      <c r="F37" s="27">
        <f t="shared" si="1"/>
        <v>24324</v>
      </c>
      <c r="G37" s="27">
        <f>'Прил.12 согаз'!G37+'Прил.12 альфа'!G37</f>
        <v>293</v>
      </c>
      <c r="H37" s="27">
        <f>'Прил.12 согаз'!H37+'Прил.12 альфа'!H37</f>
        <v>256</v>
      </c>
      <c r="I37" s="27">
        <f>'Прил.12 согаз'!I37+'Прил.12 альфа'!I37</f>
        <v>1602</v>
      </c>
      <c r="J37" s="27">
        <f>'Прил.12 согаз'!J37+'Прил.12 альфа'!J37</f>
        <v>1480</v>
      </c>
      <c r="K37" s="27">
        <f>'Прил.12 согаз'!K37+'Прил.12 альфа'!K37</f>
        <v>4778</v>
      </c>
      <c r="L37" s="27">
        <f>'Прил.12 согаз'!L37+'Прил.12 альфа'!L37</f>
        <v>4485</v>
      </c>
      <c r="M37" s="27">
        <f>'Прил.12 согаз'!M37+'Прил.12 альфа'!M37</f>
        <v>10940</v>
      </c>
      <c r="N37" s="27">
        <f>'Прил.12 согаз'!N37+'Прил.12 альфа'!N37</f>
        <v>13367</v>
      </c>
      <c r="O37" s="27">
        <f>'Прил.12 согаз'!O37+'Прил.12 альфа'!O37</f>
        <v>1810</v>
      </c>
      <c r="P37" s="27">
        <f>'Прил.12 согаз'!P37+'Прил.12 альфа'!P37</f>
        <v>4736</v>
      </c>
      <c r="S37" s="29"/>
      <c r="T37" s="29"/>
    </row>
    <row r="38" spans="1:20" s="28" customFormat="1" ht="16.5" customHeight="1">
      <c r="A38" s="24">
        <v>19</v>
      </c>
      <c r="B38" s="41" t="s">
        <v>81</v>
      </c>
      <c r="C38" s="25" t="s">
        <v>44</v>
      </c>
      <c r="D38" s="26">
        <f t="shared" si="0"/>
        <v>6419</v>
      </c>
      <c r="E38" s="27">
        <f t="shared" si="3"/>
        <v>2378</v>
      </c>
      <c r="F38" s="27">
        <f t="shared" si="1"/>
        <v>4041</v>
      </c>
      <c r="G38" s="27">
        <f>'Прил.12 согаз'!G38+'Прил.12 альфа'!G38</f>
        <v>0</v>
      </c>
      <c r="H38" s="27">
        <f>'Прил.12 согаз'!H38+'Прил.12 альфа'!H38</f>
        <v>0</v>
      </c>
      <c r="I38" s="27">
        <f>'Прил.12 согаз'!I38+'Прил.12 альфа'!I38</f>
        <v>0</v>
      </c>
      <c r="J38" s="27">
        <f>'Прил.12 согаз'!J38+'Прил.12 альфа'!J38</f>
        <v>0</v>
      </c>
      <c r="K38" s="27">
        <f>'Прил.12 согаз'!K38+'Прил.12 альфа'!K38</f>
        <v>0</v>
      </c>
      <c r="L38" s="27">
        <f>'Прил.12 согаз'!L38+'Прил.12 альфа'!L38</f>
        <v>0</v>
      </c>
      <c r="M38" s="27">
        <f>'Прил.12 согаз'!M38+'Прил.12 альфа'!M38</f>
        <v>1711</v>
      </c>
      <c r="N38" s="27">
        <f>'Прил.12 согаз'!N38+'Прил.12 альфа'!N38</f>
        <v>2140</v>
      </c>
      <c r="O38" s="27">
        <f>'Прил.12 согаз'!O38+'Прил.12 альфа'!O38</f>
        <v>667</v>
      </c>
      <c r="P38" s="27">
        <f>'Прил.12 согаз'!P38+'Прил.12 альфа'!P38</f>
        <v>1901</v>
      </c>
      <c r="S38" s="29"/>
      <c r="T38" s="29"/>
    </row>
    <row r="39" spans="1:20" s="28" customFormat="1" ht="16.5" customHeight="1">
      <c r="A39" s="24">
        <v>20</v>
      </c>
      <c r="B39" s="41" t="s">
        <v>82</v>
      </c>
      <c r="C39" s="25" t="s">
        <v>45</v>
      </c>
      <c r="D39" s="26">
        <f t="shared" si="0"/>
        <v>4129</v>
      </c>
      <c r="E39" s="27">
        <f t="shared" si="3"/>
        <v>2257</v>
      </c>
      <c r="F39" s="27">
        <f t="shared" si="1"/>
        <v>1872</v>
      </c>
      <c r="G39" s="27">
        <f>'Прил.12 согаз'!G39+'Прил.12 альфа'!G39</f>
        <v>0</v>
      </c>
      <c r="H39" s="27">
        <f>'Прил.12 согаз'!H39+'Прил.12 альфа'!H39</f>
        <v>0</v>
      </c>
      <c r="I39" s="27">
        <f>'Прил.12 согаз'!I39+'Прил.12 альфа'!I39</f>
        <v>0</v>
      </c>
      <c r="J39" s="27">
        <f>'Прил.12 согаз'!J39+'Прил.12 альфа'!J39</f>
        <v>0</v>
      </c>
      <c r="K39" s="27">
        <f>'Прил.12 согаз'!K39+'Прил.12 альфа'!K39</f>
        <v>0</v>
      </c>
      <c r="L39" s="27">
        <f>'Прил.12 согаз'!L39+'Прил.12 альфа'!L39</f>
        <v>0</v>
      </c>
      <c r="M39" s="27">
        <f>'Прил.12 согаз'!M39+'Прил.12 альфа'!M39</f>
        <v>1720</v>
      </c>
      <c r="N39" s="27">
        <f>'Прил.12 согаз'!N39+'Прил.12 альфа'!N39</f>
        <v>1291</v>
      </c>
      <c r="O39" s="27">
        <f>'Прил.12 согаз'!O39+'Прил.12 альфа'!O39</f>
        <v>537</v>
      </c>
      <c r="P39" s="27">
        <f>'Прил.12 согаз'!P39+'Прил.12 альфа'!P39</f>
        <v>581</v>
      </c>
      <c r="S39" s="29"/>
      <c r="T39" s="29"/>
    </row>
    <row r="40" spans="1:20" s="28" customFormat="1" ht="16.5" customHeight="1">
      <c r="A40" s="24">
        <v>21</v>
      </c>
      <c r="B40" s="41" t="s">
        <v>83</v>
      </c>
      <c r="C40" s="25" t="s">
        <v>46</v>
      </c>
      <c r="D40" s="26">
        <f t="shared" si="0"/>
        <v>5999</v>
      </c>
      <c r="E40" s="27">
        <f t="shared" si="3"/>
        <v>2748</v>
      </c>
      <c r="F40" s="27">
        <f t="shared" si="1"/>
        <v>3251</v>
      </c>
      <c r="G40" s="27">
        <f>'Прил.12 согаз'!G40+'Прил.12 альфа'!G40</f>
        <v>0</v>
      </c>
      <c r="H40" s="27">
        <f>'Прил.12 согаз'!H40+'Прил.12 альфа'!H40</f>
        <v>0</v>
      </c>
      <c r="I40" s="27">
        <f>'Прил.12 согаз'!I40+'Прил.12 альфа'!I40</f>
        <v>0</v>
      </c>
      <c r="J40" s="27">
        <f>'Прил.12 согаз'!J40+'Прил.12 альфа'!J40</f>
        <v>0</v>
      </c>
      <c r="K40" s="27">
        <f>'Прил.12 согаз'!K40+'Прил.12 альфа'!K40</f>
        <v>0</v>
      </c>
      <c r="L40" s="27">
        <f>'Прил.12 согаз'!L40+'Прил.12 альфа'!L40</f>
        <v>0</v>
      </c>
      <c r="M40" s="27">
        <f>'Прил.12 согаз'!M40+'Прил.12 альфа'!M40</f>
        <v>2237</v>
      </c>
      <c r="N40" s="27">
        <f>'Прил.12 согаз'!N40+'Прил.12 альфа'!N40</f>
        <v>1741</v>
      </c>
      <c r="O40" s="27">
        <f>'Прил.12 согаз'!O40+'Прил.12 альфа'!O40</f>
        <v>511</v>
      </c>
      <c r="P40" s="27">
        <f>'Прил.12 согаз'!P40+'Прил.12 альфа'!P40</f>
        <v>1510</v>
      </c>
      <c r="S40" s="29"/>
      <c r="T40" s="29"/>
    </row>
    <row r="41" spans="1:20" s="28" customFormat="1" ht="16.5" customHeight="1">
      <c r="A41" s="24">
        <v>22</v>
      </c>
      <c r="B41" s="41" t="s">
        <v>84</v>
      </c>
      <c r="C41" s="25" t="s">
        <v>47</v>
      </c>
      <c r="D41" s="26">
        <f t="shared" si="0"/>
        <v>6162</v>
      </c>
      <c r="E41" s="27">
        <f t="shared" si="3"/>
        <v>3558</v>
      </c>
      <c r="F41" s="27">
        <f t="shared" si="1"/>
        <v>2604</v>
      </c>
      <c r="G41" s="27">
        <f>'Прил.12 согаз'!G41+'Прил.12 альфа'!G41</f>
        <v>0</v>
      </c>
      <c r="H41" s="27">
        <f>'Прил.12 согаз'!H41+'Прил.12 альфа'!H41</f>
        <v>0</v>
      </c>
      <c r="I41" s="27">
        <f>'Прил.12 согаз'!I41+'Прил.12 альфа'!I41</f>
        <v>0</v>
      </c>
      <c r="J41" s="27">
        <f>'Прил.12 согаз'!J41+'Прил.12 альфа'!J41</f>
        <v>0</v>
      </c>
      <c r="K41" s="27">
        <f>'Прил.12 согаз'!K41+'Прил.12 альфа'!K41</f>
        <v>0</v>
      </c>
      <c r="L41" s="27">
        <f>'Прил.12 согаз'!L41+'Прил.12 альфа'!L41</f>
        <v>0</v>
      </c>
      <c r="M41" s="27">
        <f>'Прил.12 согаз'!M41+'Прил.12 альфа'!M41</f>
        <v>2940</v>
      </c>
      <c r="N41" s="27">
        <f>'Прил.12 согаз'!N41+'Прил.12 альфа'!N41</f>
        <v>1516</v>
      </c>
      <c r="O41" s="27">
        <f>'Прил.12 согаз'!O41+'Прил.12 альфа'!O41</f>
        <v>618</v>
      </c>
      <c r="P41" s="27">
        <f>'Прил.12 согаз'!P41+'Прил.12 альфа'!P41</f>
        <v>1088</v>
      </c>
      <c r="S41" s="29"/>
      <c r="T41" s="29"/>
    </row>
    <row r="42" spans="1:20" s="28" customFormat="1" ht="16.5" customHeight="1">
      <c r="A42" s="24">
        <v>23</v>
      </c>
      <c r="B42" s="41" t="s">
        <v>85</v>
      </c>
      <c r="C42" s="25" t="s">
        <v>48</v>
      </c>
      <c r="D42" s="26">
        <f t="shared" si="0"/>
        <v>2185</v>
      </c>
      <c r="E42" s="27">
        <f t="shared" si="3"/>
        <v>1017</v>
      </c>
      <c r="F42" s="27">
        <f t="shared" si="1"/>
        <v>1168</v>
      </c>
      <c r="G42" s="27">
        <f>'Прил.12 согаз'!G42+'Прил.12 альфа'!G42</f>
        <v>0</v>
      </c>
      <c r="H42" s="27">
        <f>'Прил.12 согаз'!H42+'Прил.12 альфа'!H42</f>
        <v>0</v>
      </c>
      <c r="I42" s="27">
        <f>'Прил.12 согаз'!I42+'Прил.12 альфа'!I42</f>
        <v>0</v>
      </c>
      <c r="J42" s="27">
        <f>'Прил.12 согаз'!J42+'Прил.12 альфа'!J42</f>
        <v>0</v>
      </c>
      <c r="K42" s="27">
        <f>'Прил.12 согаз'!K42+'Прил.12 альфа'!K42</f>
        <v>0</v>
      </c>
      <c r="L42" s="27">
        <f>'Прил.12 согаз'!L42+'Прил.12 альфа'!L42</f>
        <v>0</v>
      </c>
      <c r="M42" s="27">
        <f>'Прил.12 согаз'!M42+'Прил.12 альфа'!M42</f>
        <v>853</v>
      </c>
      <c r="N42" s="27">
        <f>'Прил.12 согаз'!N42+'Прил.12 альфа'!N42</f>
        <v>679</v>
      </c>
      <c r="O42" s="27">
        <f>'Прил.12 согаз'!O42+'Прил.12 альфа'!O42</f>
        <v>164</v>
      </c>
      <c r="P42" s="27">
        <f>'Прил.12 согаз'!P42+'Прил.12 альфа'!P42</f>
        <v>489</v>
      </c>
      <c r="S42" s="29"/>
      <c r="T42" s="29"/>
    </row>
    <row r="43" spans="1:20" s="28" customFormat="1" ht="16.5" customHeight="1">
      <c r="A43" s="24"/>
      <c r="B43" s="41"/>
      <c r="C43" s="25"/>
      <c r="D43" s="26">
        <f t="shared" si="0"/>
        <v>0</v>
      </c>
      <c r="E43" s="27">
        <f t="shared" si="3"/>
        <v>0</v>
      </c>
      <c r="F43" s="27">
        <f t="shared" si="1"/>
        <v>0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S43" s="29"/>
      <c r="T43" s="29"/>
    </row>
    <row r="44" spans="1:20" s="22" customFormat="1" ht="26.25" customHeight="1">
      <c r="A44" s="19" t="s">
        <v>49</v>
      </c>
      <c r="B44" s="40"/>
      <c r="C44" s="20" t="s">
        <v>50</v>
      </c>
      <c r="D44" s="21">
        <f t="shared" si="0"/>
        <v>319552</v>
      </c>
      <c r="E44" s="21">
        <f t="shared" si="3"/>
        <v>0</v>
      </c>
      <c r="F44" s="21">
        <f t="shared" si="1"/>
        <v>319552</v>
      </c>
      <c r="G44" s="21">
        <f aca="true" t="shared" si="4" ref="G44:P44">SUM(G45:G59)</f>
        <v>0</v>
      </c>
      <c r="H44" s="21">
        <f t="shared" si="4"/>
        <v>0</v>
      </c>
      <c r="I44" s="21">
        <f t="shared" si="4"/>
        <v>0</v>
      </c>
      <c r="J44" s="21">
        <f t="shared" si="4"/>
        <v>0</v>
      </c>
      <c r="K44" s="21">
        <f t="shared" si="4"/>
        <v>0</v>
      </c>
      <c r="L44" s="21">
        <f t="shared" si="4"/>
        <v>0</v>
      </c>
      <c r="M44" s="21">
        <f t="shared" si="4"/>
        <v>0</v>
      </c>
      <c r="N44" s="21">
        <f t="shared" si="4"/>
        <v>189990</v>
      </c>
      <c r="O44" s="21">
        <f t="shared" si="4"/>
        <v>0</v>
      </c>
      <c r="P44" s="21">
        <f t="shared" si="4"/>
        <v>129562</v>
      </c>
      <c r="S44" s="23"/>
      <c r="T44" s="23"/>
    </row>
    <row r="45" spans="1:20" s="28" customFormat="1" ht="16.5" customHeight="1">
      <c r="A45" s="24">
        <v>1</v>
      </c>
      <c r="B45" s="41" t="s">
        <v>86</v>
      </c>
      <c r="C45" s="25" t="s">
        <v>51</v>
      </c>
      <c r="D45" s="26">
        <f t="shared" si="0"/>
        <v>123586</v>
      </c>
      <c r="E45" s="27">
        <f t="shared" si="3"/>
        <v>0</v>
      </c>
      <c r="F45" s="27">
        <f t="shared" si="1"/>
        <v>123586</v>
      </c>
      <c r="G45" s="27"/>
      <c r="H45" s="27"/>
      <c r="I45" s="27"/>
      <c r="J45" s="27"/>
      <c r="K45" s="27"/>
      <c r="L45" s="27"/>
      <c r="M45" s="27"/>
      <c r="N45" s="27">
        <f>'Прил.12 согаз'!N45+'Прил.12 альфа'!N45</f>
        <v>71663</v>
      </c>
      <c r="O45" s="27"/>
      <c r="P45" s="27">
        <f>'Прил.12 согаз'!P45+'Прил.12 альфа'!P45</f>
        <v>51923</v>
      </c>
      <c r="S45" s="29"/>
      <c r="T45" s="29"/>
    </row>
    <row r="46" spans="1:20" s="28" customFormat="1" ht="16.5" customHeight="1">
      <c r="A46" s="24">
        <v>2</v>
      </c>
      <c r="B46" s="41" t="s">
        <v>66</v>
      </c>
      <c r="C46" s="25" t="s">
        <v>29</v>
      </c>
      <c r="D46" s="26">
        <f aca="true" t="shared" si="5" ref="D46:D73">E46+F46</f>
        <v>34802</v>
      </c>
      <c r="E46" s="27">
        <f aca="true" t="shared" si="6" ref="E46:E73">G46+I46+K46+M46+O46</f>
        <v>0</v>
      </c>
      <c r="F46" s="27">
        <f aca="true" t="shared" si="7" ref="F46:F73">H46+J46+L46+N46+P46</f>
        <v>34802</v>
      </c>
      <c r="G46" s="27"/>
      <c r="H46" s="27"/>
      <c r="I46" s="27"/>
      <c r="J46" s="27"/>
      <c r="K46" s="27"/>
      <c r="L46" s="27"/>
      <c r="M46" s="27"/>
      <c r="N46" s="27">
        <f>'Прил.12 согаз'!N46+'Прил.12 альфа'!N46</f>
        <v>19779</v>
      </c>
      <c r="O46" s="27"/>
      <c r="P46" s="27">
        <f>'Прил.12 согаз'!P46+'Прил.12 альфа'!P46</f>
        <v>15023</v>
      </c>
      <c r="S46" s="29"/>
      <c r="T46" s="29"/>
    </row>
    <row r="47" spans="1:20" s="28" customFormat="1" ht="16.5" customHeight="1">
      <c r="A47" s="24">
        <v>3</v>
      </c>
      <c r="B47" s="41" t="s">
        <v>67</v>
      </c>
      <c r="C47" s="25" t="s">
        <v>30</v>
      </c>
      <c r="D47" s="26">
        <f t="shared" si="5"/>
        <v>20604</v>
      </c>
      <c r="E47" s="27">
        <f t="shared" si="6"/>
        <v>0</v>
      </c>
      <c r="F47" s="27">
        <f t="shared" si="7"/>
        <v>20604</v>
      </c>
      <c r="G47" s="27"/>
      <c r="H47" s="27"/>
      <c r="I47" s="27"/>
      <c r="J47" s="27"/>
      <c r="K47" s="27"/>
      <c r="L47" s="27"/>
      <c r="M47" s="27"/>
      <c r="N47" s="27">
        <f>'Прил.12 согаз'!N47+'Прил.12 альфа'!N47</f>
        <v>10905</v>
      </c>
      <c r="O47" s="27"/>
      <c r="P47" s="27">
        <f>'Прил.12 согаз'!P47+'Прил.12 альфа'!P47</f>
        <v>9699</v>
      </c>
      <c r="S47" s="29"/>
      <c r="T47" s="29"/>
    </row>
    <row r="48" spans="1:20" s="28" customFormat="1" ht="16.5" customHeight="1">
      <c r="A48" s="24">
        <v>4</v>
      </c>
      <c r="B48" s="41" t="s">
        <v>68</v>
      </c>
      <c r="C48" s="30" t="s">
        <v>31</v>
      </c>
      <c r="D48" s="26">
        <f t="shared" si="5"/>
        <v>19618</v>
      </c>
      <c r="E48" s="27">
        <f t="shared" si="6"/>
        <v>0</v>
      </c>
      <c r="F48" s="27">
        <f t="shared" si="7"/>
        <v>19618</v>
      </c>
      <c r="G48" s="27"/>
      <c r="H48" s="27"/>
      <c r="I48" s="27"/>
      <c r="J48" s="27"/>
      <c r="K48" s="27"/>
      <c r="L48" s="27"/>
      <c r="M48" s="27"/>
      <c r="N48" s="27">
        <f>'Прил.12 согаз'!N48+'Прил.12 альфа'!N48</f>
        <v>11750</v>
      </c>
      <c r="O48" s="27"/>
      <c r="P48" s="27">
        <f>'Прил.12 согаз'!P48+'Прил.12 альфа'!P48</f>
        <v>7868</v>
      </c>
      <c r="S48" s="29"/>
      <c r="T48" s="29"/>
    </row>
    <row r="49" spans="1:20" s="22" customFormat="1" ht="16.5" customHeight="1">
      <c r="A49" s="24">
        <v>5</v>
      </c>
      <c r="B49" s="41" t="s">
        <v>69</v>
      </c>
      <c r="C49" s="25" t="s">
        <v>32</v>
      </c>
      <c r="D49" s="26">
        <f t="shared" si="5"/>
        <v>4395</v>
      </c>
      <c r="E49" s="27">
        <f t="shared" si="6"/>
        <v>0</v>
      </c>
      <c r="F49" s="27">
        <f t="shared" si="7"/>
        <v>4395</v>
      </c>
      <c r="G49" s="26"/>
      <c r="H49" s="26"/>
      <c r="I49" s="26"/>
      <c r="J49" s="26"/>
      <c r="K49" s="26"/>
      <c r="L49" s="26"/>
      <c r="M49" s="26"/>
      <c r="N49" s="27">
        <f>'Прил.12 согаз'!N49+'Прил.12 альфа'!N49</f>
        <v>2362</v>
      </c>
      <c r="O49" s="26"/>
      <c r="P49" s="27">
        <f>'Прил.12 согаз'!P49+'Прил.12 альфа'!P49</f>
        <v>2033</v>
      </c>
      <c r="S49" s="23"/>
      <c r="T49" s="23"/>
    </row>
    <row r="50" spans="1:20" s="22" customFormat="1" ht="16.5" customHeight="1">
      <c r="A50" s="24">
        <v>6</v>
      </c>
      <c r="B50" s="41" t="s">
        <v>70</v>
      </c>
      <c r="C50" s="25" t="s">
        <v>33</v>
      </c>
      <c r="D50" s="26">
        <f t="shared" si="5"/>
        <v>28730</v>
      </c>
      <c r="E50" s="27">
        <f t="shared" si="6"/>
        <v>0</v>
      </c>
      <c r="F50" s="27">
        <f t="shared" si="7"/>
        <v>28730</v>
      </c>
      <c r="G50" s="26"/>
      <c r="H50" s="26"/>
      <c r="I50" s="26"/>
      <c r="J50" s="26"/>
      <c r="K50" s="26"/>
      <c r="L50" s="26"/>
      <c r="M50" s="26"/>
      <c r="N50" s="27">
        <f>'Прил.12 согаз'!N50+'Прил.12 альфа'!N50</f>
        <v>15997</v>
      </c>
      <c r="O50" s="26"/>
      <c r="P50" s="27">
        <f>'Прил.12 согаз'!P50+'Прил.12 альфа'!P50</f>
        <v>12733</v>
      </c>
      <c r="S50" s="23"/>
      <c r="T50" s="23"/>
    </row>
    <row r="51" spans="1:20" s="22" customFormat="1" ht="16.5" customHeight="1">
      <c r="A51" s="24">
        <v>7</v>
      </c>
      <c r="B51" s="41" t="s">
        <v>71</v>
      </c>
      <c r="C51" s="25" t="s">
        <v>34</v>
      </c>
      <c r="D51" s="26">
        <f t="shared" si="5"/>
        <v>12156</v>
      </c>
      <c r="E51" s="27">
        <f t="shared" si="6"/>
        <v>0</v>
      </c>
      <c r="F51" s="27">
        <f t="shared" si="7"/>
        <v>12156</v>
      </c>
      <c r="G51" s="26"/>
      <c r="H51" s="26"/>
      <c r="I51" s="26"/>
      <c r="J51" s="26"/>
      <c r="K51" s="26"/>
      <c r="L51" s="26"/>
      <c r="M51" s="26"/>
      <c r="N51" s="27">
        <f>'Прил.12 согаз'!N51+'Прил.12 альфа'!N51</f>
        <v>7284</v>
      </c>
      <c r="O51" s="26"/>
      <c r="P51" s="27">
        <f>'Прил.12 согаз'!P51+'Прил.12 альфа'!P51</f>
        <v>4872</v>
      </c>
      <c r="S51" s="23"/>
      <c r="T51" s="23"/>
    </row>
    <row r="52" spans="1:20" s="22" customFormat="1" ht="16.5" customHeight="1">
      <c r="A52" s="24">
        <v>8</v>
      </c>
      <c r="B52" s="41" t="s">
        <v>72</v>
      </c>
      <c r="C52" s="25" t="s">
        <v>35</v>
      </c>
      <c r="D52" s="26">
        <f t="shared" si="5"/>
        <v>13711</v>
      </c>
      <c r="E52" s="27">
        <f t="shared" si="6"/>
        <v>0</v>
      </c>
      <c r="F52" s="27">
        <f t="shared" si="7"/>
        <v>13711</v>
      </c>
      <c r="G52" s="26"/>
      <c r="H52" s="26"/>
      <c r="I52" s="26"/>
      <c r="J52" s="26"/>
      <c r="K52" s="26"/>
      <c r="L52" s="26"/>
      <c r="M52" s="26"/>
      <c r="N52" s="27">
        <f>'Прил.12 согаз'!N52+'Прил.12 альфа'!N52</f>
        <v>8914</v>
      </c>
      <c r="O52" s="26"/>
      <c r="P52" s="27">
        <f>'Прил.12 согаз'!P52+'Прил.12 альфа'!P52</f>
        <v>4797</v>
      </c>
      <c r="S52" s="23"/>
      <c r="T52" s="23"/>
    </row>
    <row r="53" spans="1:20" s="22" customFormat="1" ht="16.5" customHeight="1">
      <c r="A53" s="24">
        <v>9</v>
      </c>
      <c r="B53" s="41" t="s">
        <v>73</v>
      </c>
      <c r="C53" s="25" t="s">
        <v>36</v>
      </c>
      <c r="D53" s="26">
        <f t="shared" si="5"/>
        <v>21136</v>
      </c>
      <c r="E53" s="27">
        <f t="shared" si="6"/>
        <v>0</v>
      </c>
      <c r="F53" s="27">
        <f t="shared" si="7"/>
        <v>21136</v>
      </c>
      <c r="G53" s="26"/>
      <c r="H53" s="26"/>
      <c r="I53" s="26"/>
      <c r="J53" s="26"/>
      <c r="K53" s="26"/>
      <c r="L53" s="26"/>
      <c r="M53" s="26"/>
      <c r="N53" s="27">
        <f>'Прил.12 согаз'!N53+'Прил.12 альфа'!N53</f>
        <v>15079</v>
      </c>
      <c r="O53" s="26"/>
      <c r="P53" s="27">
        <f>'Прил.12 согаз'!P53+'Прил.12 альфа'!P53</f>
        <v>6057</v>
      </c>
      <c r="S53" s="23"/>
      <c r="T53" s="23"/>
    </row>
    <row r="54" spans="1:20" s="28" customFormat="1" ht="16.5" customHeight="1">
      <c r="A54" s="24">
        <v>10</v>
      </c>
      <c r="B54" s="41" t="s">
        <v>78</v>
      </c>
      <c r="C54" s="25" t="s">
        <v>41</v>
      </c>
      <c r="D54" s="26">
        <f t="shared" si="5"/>
        <v>5388</v>
      </c>
      <c r="E54" s="27">
        <f t="shared" si="6"/>
        <v>0</v>
      </c>
      <c r="F54" s="27">
        <f t="shared" si="7"/>
        <v>5388</v>
      </c>
      <c r="G54" s="27"/>
      <c r="H54" s="27"/>
      <c r="I54" s="27"/>
      <c r="J54" s="27"/>
      <c r="K54" s="27"/>
      <c r="L54" s="27"/>
      <c r="M54" s="27"/>
      <c r="N54" s="27">
        <f>'Прил.12 согаз'!N54+'Прил.12 альфа'!N54</f>
        <v>3156</v>
      </c>
      <c r="O54" s="27"/>
      <c r="P54" s="27">
        <f>'Прил.12 согаз'!P54+'Прил.12 альфа'!P54</f>
        <v>2232</v>
      </c>
      <c r="S54" s="29"/>
      <c r="T54" s="29"/>
    </row>
    <row r="55" spans="1:20" s="28" customFormat="1" ht="16.5" customHeight="1">
      <c r="A55" s="24">
        <v>11</v>
      </c>
      <c r="B55" s="41" t="s">
        <v>79</v>
      </c>
      <c r="C55" s="25" t="s">
        <v>42</v>
      </c>
      <c r="D55" s="26">
        <f t="shared" si="5"/>
        <v>7428</v>
      </c>
      <c r="E55" s="27">
        <f t="shared" si="6"/>
        <v>0</v>
      </c>
      <c r="F55" s="27">
        <f t="shared" si="7"/>
        <v>7428</v>
      </c>
      <c r="G55" s="27"/>
      <c r="H55" s="27"/>
      <c r="I55" s="27"/>
      <c r="J55" s="27"/>
      <c r="K55" s="27"/>
      <c r="L55" s="27"/>
      <c r="M55" s="27"/>
      <c r="N55" s="27">
        <f>'Прил.12 согаз'!N55+'Прил.12 альфа'!N55</f>
        <v>4326</v>
      </c>
      <c r="O55" s="27"/>
      <c r="P55" s="27">
        <f>'Прил.12 согаз'!P55+'Прил.12 альфа'!P55</f>
        <v>3102</v>
      </c>
      <c r="S55" s="29"/>
      <c r="T55" s="29"/>
    </row>
    <row r="56" spans="1:20" s="28" customFormat="1" ht="16.5" customHeight="1">
      <c r="A56" s="24">
        <v>12</v>
      </c>
      <c r="B56" s="41" t="s">
        <v>80</v>
      </c>
      <c r="C56" s="25" t="s">
        <v>43</v>
      </c>
      <c r="D56" s="26">
        <f t="shared" si="5"/>
        <v>18576</v>
      </c>
      <c r="E56" s="27">
        <f t="shared" si="6"/>
        <v>0</v>
      </c>
      <c r="F56" s="27">
        <f t="shared" si="7"/>
        <v>18576</v>
      </c>
      <c r="G56" s="27"/>
      <c r="H56" s="27"/>
      <c r="I56" s="27"/>
      <c r="J56" s="27"/>
      <c r="K56" s="27"/>
      <c r="L56" s="27"/>
      <c r="M56" s="27"/>
      <c r="N56" s="27">
        <f>'Прил.12 согаз'!N56+'Прил.12 альфа'!N56</f>
        <v>13758</v>
      </c>
      <c r="O56" s="27"/>
      <c r="P56" s="27">
        <f>'Прил.12 согаз'!P56+'Прил.12 альфа'!P56</f>
        <v>4818</v>
      </c>
      <c r="S56" s="29"/>
      <c r="T56" s="29"/>
    </row>
    <row r="57" spans="1:20" s="22" customFormat="1" ht="16.5" customHeight="1">
      <c r="A57" s="24">
        <v>13</v>
      </c>
      <c r="B57" s="41" t="s">
        <v>81</v>
      </c>
      <c r="C57" s="25" t="s">
        <v>44</v>
      </c>
      <c r="D57" s="26">
        <f t="shared" si="5"/>
        <v>4018</v>
      </c>
      <c r="E57" s="27">
        <f t="shared" si="6"/>
        <v>0</v>
      </c>
      <c r="F57" s="27">
        <f t="shared" si="7"/>
        <v>4018</v>
      </c>
      <c r="G57" s="26"/>
      <c r="H57" s="26"/>
      <c r="I57" s="26"/>
      <c r="J57" s="26"/>
      <c r="K57" s="26"/>
      <c r="L57" s="26"/>
      <c r="M57" s="26"/>
      <c r="N57" s="27">
        <f>'Прил.12 согаз'!N57+'Прил.12 альфа'!N57</f>
        <v>2137</v>
      </c>
      <c r="O57" s="26"/>
      <c r="P57" s="27">
        <f>'Прил.12 согаз'!P57+'Прил.12 альфа'!P57</f>
        <v>1881</v>
      </c>
      <c r="S57" s="23"/>
      <c r="T57" s="23"/>
    </row>
    <row r="58" spans="1:20" s="22" customFormat="1" ht="16.5" customHeight="1">
      <c r="A58" s="24">
        <v>14</v>
      </c>
      <c r="B58" s="41" t="s">
        <v>83</v>
      </c>
      <c r="C58" s="25" t="s">
        <v>52</v>
      </c>
      <c r="D58" s="26">
        <f t="shared" si="5"/>
        <v>2867</v>
      </c>
      <c r="E58" s="27">
        <f t="shared" si="6"/>
        <v>0</v>
      </c>
      <c r="F58" s="27">
        <f t="shared" si="7"/>
        <v>2867</v>
      </c>
      <c r="G58" s="26"/>
      <c r="H58" s="26"/>
      <c r="I58" s="26"/>
      <c r="J58" s="26"/>
      <c r="K58" s="26"/>
      <c r="L58" s="26"/>
      <c r="M58" s="26"/>
      <c r="N58" s="27">
        <f>'Прил.12 согаз'!N58+'Прил.12 альфа'!N58</f>
        <v>1416</v>
      </c>
      <c r="O58" s="26"/>
      <c r="P58" s="27">
        <f>'Прил.12 согаз'!P58+'Прил.12 альфа'!P58</f>
        <v>1451</v>
      </c>
      <c r="S58" s="23"/>
      <c r="T58" s="23"/>
    </row>
    <row r="59" spans="1:20" s="22" customFormat="1" ht="16.5" customHeight="1">
      <c r="A59" s="24">
        <v>15</v>
      </c>
      <c r="B59" s="41" t="s">
        <v>84</v>
      </c>
      <c r="C59" s="25" t="s">
        <v>47</v>
      </c>
      <c r="D59" s="26">
        <f t="shared" si="5"/>
        <v>2537</v>
      </c>
      <c r="E59" s="27">
        <f t="shared" si="6"/>
        <v>0</v>
      </c>
      <c r="F59" s="27">
        <f t="shared" si="7"/>
        <v>2537</v>
      </c>
      <c r="G59" s="26"/>
      <c r="H59" s="26"/>
      <c r="I59" s="26"/>
      <c r="J59" s="26"/>
      <c r="K59" s="26"/>
      <c r="L59" s="26"/>
      <c r="M59" s="26"/>
      <c r="N59" s="27">
        <f>'Прил.12 согаз'!N59+'Прил.12 альфа'!N59</f>
        <v>1464</v>
      </c>
      <c r="O59" s="26"/>
      <c r="P59" s="27">
        <f>'Прил.12 согаз'!P59+'Прил.12 альфа'!P59</f>
        <v>1073</v>
      </c>
      <c r="S59" s="23"/>
      <c r="T59" s="23"/>
    </row>
    <row r="60" spans="1:20" s="22" customFormat="1" ht="26.25" customHeight="1">
      <c r="A60" s="19" t="s">
        <v>53</v>
      </c>
      <c r="B60" s="40"/>
      <c r="C60" s="20" t="s">
        <v>54</v>
      </c>
      <c r="D60" s="21">
        <f t="shared" si="5"/>
        <v>722647</v>
      </c>
      <c r="E60" s="21">
        <f t="shared" si="6"/>
        <v>330238</v>
      </c>
      <c r="F60" s="21">
        <f t="shared" si="7"/>
        <v>392409</v>
      </c>
      <c r="G60" s="21">
        <f aca="true" t="shared" si="8" ref="G60:P60">SUM(G61:G80)</f>
        <v>3293</v>
      </c>
      <c r="H60" s="21">
        <f t="shared" si="8"/>
        <v>3131</v>
      </c>
      <c r="I60" s="21">
        <f t="shared" si="8"/>
        <v>17276</v>
      </c>
      <c r="J60" s="21">
        <f t="shared" si="8"/>
        <v>16465</v>
      </c>
      <c r="K60" s="21">
        <f t="shared" si="8"/>
        <v>56657</v>
      </c>
      <c r="L60" s="21">
        <f t="shared" si="8"/>
        <v>53493</v>
      </c>
      <c r="M60" s="21">
        <f t="shared" si="8"/>
        <v>203174</v>
      </c>
      <c r="N60" s="21">
        <f t="shared" si="8"/>
        <v>189759</v>
      </c>
      <c r="O60" s="21">
        <f t="shared" si="8"/>
        <v>49838</v>
      </c>
      <c r="P60" s="21">
        <f t="shared" si="8"/>
        <v>129561</v>
      </c>
      <c r="S60" s="23"/>
      <c r="T60" s="23"/>
    </row>
    <row r="61" spans="1:20" s="22" customFormat="1" ht="16.5" customHeight="1">
      <c r="A61" s="24">
        <v>1</v>
      </c>
      <c r="B61" s="41" t="s">
        <v>65</v>
      </c>
      <c r="C61" s="25" t="s">
        <v>28</v>
      </c>
      <c r="D61" s="26">
        <f t="shared" si="5"/>
        <v>537</v>
      </c>
      <c r="E61" s="27">
        <f t="shared" si="6"/>
        <v>170</v>
      </c>
      <c r="F61" s="27">
        <f t="shared" si="7"/>
        <v>367</v>
      </c>
      <c r="G61" s="26">
        <f>'Прил.12 согаз'!G61+'Прил.12 альфа'!G61</f>
        <v>0</v>
      </c>
      <c r="H61" s="26">
        <f>'Прил.12 согаз'!H61+'Прил.12 альфа'!H61</f>
        <v>0</v>
      </c>
      <c r="I61" s="26">
        <f>'Прил.12 согаз'!I61+'Прил.12 альфа'!I61</f>
        <v>0</v>
      </c>
      <c r="J61" s="26">
        <f>'Прил.12 согаз'!J61+'Прил.12 альфа'!J61</f>
        <v>0</v>
      </c>
      <c r="K61" s="26">
        <f>'Прил.12 согаз'!K61+'Прил.12 альфа'!K61</f>
        <v>0</v>
      </c>
      <c r="L61" s="26">
        <f>'Прил.12 согаз'!L61+'Прил.12 альфа'!L61</f>
        <v>0</v>
      </c>
      <c r="M61" s="26">
        <f>'Прил.12 согаз'!M61+'Прил.12 альфа'!M61</f>
        <v>131</v>
      </c>
      <c r="N61" s="26">
        <f>'Прил.12 согаз'!N61+'Прил.12 альфа'!N61</f>
        <v>282</v>
      </c>
      <c r="O61" s="26">
        <f>'Прил.12 согаз'!O61+'Прил.12 альфа'!O61</f>
        <v>39</v>
      </c>
      <c r="P61" s="26">
        <f>'Прил.12 согаз'!P61+'Прил.12 альфа'!P61</f>
        <v>85</v>
      </c>
      <c r="S61" s="23"/>
      <c r="T61" s="23"/>
    </row>
    <row r="62" spans="1:20" s="22" customFormat="1" ht="16.5" customHeight="1">
      <c r="A62" s="24">
        <v>2</v>
      </c>
      <c r="B62" s="41" t="s">
        <v>66</v>
      </c>
      <c r="C62" s="25" t="s">
        <v>29</v>
      </c>
      <c r="D62" s="26">
        <f t="shared" si="5"/>
        <v>30369</v>
      </c>
      <c r="E62" s="27">
        <f t="shared" si="6"/>
        <v>14097</v>
      </c>
      <c r="F62" s="27">
        <f t="shared" si="7"/>
        <v>16272</v>
      </c>
      <c r="G62" s="26">
        <f>'Прил.12 согаз'!G62+'Прил.12 альфа'!G62</f>
        <v>130</v>
      </c>
      <c r="H62" s="26">
        <f>'Прил.12 согаз'!H62+'Прил.12 альфа'!H62</f>
        <v>120</v>
      </c>
      <c r="I62" s="26">
        <f>'Прил.12 согаз'!I62+'Прил.12 альфа'!I62</f>
        <v>635</v>
      </c>
      <c r="J62" s="26">
        <f>'Прил.12 согаз'!J62+'Прил.12 альфа'!J62</f>
        <v>632</v>
      </c>
      <c r="K62" s="26">
        <f>'Прил.12 согаз'!K62+'Прил.12 альфа'!K62</f>
        <v>2278</v>
      </c>
      <c r="L62" s="26">
        <f>'Прил.12 согаз'!L62+'Прил.12 альфа'!L62</f>
        <v>2128</v>
      </c>
      <c r="M62" s="26">
        <f>'Прил.12 согаз'!M62+'Прил.12 альфа'!M62</f>
        <v>8966</v>
      </c>
      <c r="N62" s="26">
        <f>'Прил.12 согаз'!N62+'Прил.12 альфа'!N62</f>
        <v>7633</v>
      </c>
      <c r="O62" s="26">
        <f>'Прил.12 согаз'!O62+'Прил.12 альфа'!O62</f>
        <v>2088</v>
      </c>
      <c r="P62" s="26">
        <f>'Прил.12 согаз'!P62+'Прил.12 альфа'!P62</f>
        <v>5759</v>
      </c>
      <c r="S62" s="23"/>
      <c r="T62" s="23"/>
    </row>
    <row r="63" spans="1:20" s="22" customFormat="1" ht="16.5" customHeight="1">
      <c r="A63" s="24">
        <v>3</v>
      </c>
      <c r="B63" s="41" t="s">
        <v>67</v>
      </c>
      <c r="C63" s="25" t="s">
        <v>30</v>
      </c>
      <c r="D63" s="26">
        <f t="shared" si="5"/>
        <v>45847</v>
      </c>
      <c r="E63" s="27">
        <f t="shared" si="6"/>
        <v>20371</v>
      </c>
      <c r="F63" s="27">
        <f t="shared" si="7"/>
        <v>25476</v>
      </c>
      <c r="G63" s="26">
        <f>'Прил.12 согаз'!G63+'Прил.12 альфа'!G63</f>
        <v>218</v>
      </c>
      <c r="H63" s="26">
        <f>'Прил.12 согаз'!H63+'Прил.12 альфа'!H63</f>
        <v>202</v>
      </c>
      <c r="I63" s="26">
        <f>'Прил.12 согаз'!I63+'Прил.12 альфа'!I63</f>
        <v>1035</v>
      </c>
      <c r="J63" s="26">
        <f>'Прил.12 согаз'!J63+'Прил.12 альфа'!J63</f>
        <v>1025</v>
      </c>
      <c r="K63" s="26">
        <f>'Прил.12 согаз'!K63+'Прил.12 альфа'!K63</f>
        <v>3862</v>
      </c>
      <c r="L63" s="26">
        <f>'Прил.12 согаз'!L63+'Прил.12 альфа'!L63</f>
        <v>3614</v>
      </c>
      <c r="M63" s="26">
        <f>'Прил.12 согаз'!M63+'Прил.12 альфа'!M63</f>
        <v>11558</v>
      </c>
      <c r="N63" s="26">
        <f>'Прил.12 согаз'!N63+'Прил.12 альфа'!N63</f>
        <v>10948</v>
      </c>
      <c r="O63" s="26">
        <f>'Прил.12 согаз'!O63+'Прил.12 альфа'!O63</f>
        <v>3698</v>
      </c>
      <c r="P63" s="26">
        <f>'Прил.12 согаз'!P63+'Прил.12 альфа'!P63</f>
        <v>9687</v>
      </c>
      <c r="S63" s="23"/>
      <c r="T63" s="23"/>
    </row>
    <row r="64" spans="1:20" s="22" customFormat="1" ht="16.5" customHeight="1">
      <c r="A64" s="24">
        <v>4</v>
      </c>
      <c r="B64" s="41" t="s">
        <v>68</v>
      </c>
      <c r="C64" s="25" t="s">
        <v>31</v>
      </c>
      <c r="D64" s="26">
        <f t="shared" si="5"/>
        <v>45352</v>
      </c>
      <c r="E64" s="27">
        <f t="shared" si="6"/>
        <v>21058</v>
      </c>
      <c r="F64" s="27">
        <f t="shared" si="7"/>
        <v>24294</v>
      </c>
      <c r="G64" s="26">
        <f>'Прил.12 согаз'!G64+'Прил.12 альфа'!G64</f>
        <v>180</v>
      </c>
      <c r="H64" s="26">
        <f>'Прил.12 согаз'!H64+'Прил.12 альфа'!H64</f>
        <v>175</v>
      </c>
      <c r="I64" s="26">
        <f>'Прил.12 согаз'!I64+'Прил.12 альфа'!I64</f>
        <v>1047</v>
      </c>
      <c r="J64" s="26">
        <f>'Прил.12 согаз'!J64+'Прил.12 альфа'!J64</f>
        <v>1018</v>
      </c>
      <c r="K64" s="26">
        <f>'Прил.12 согаз'!K64+'Прил.12 альфа'!K64</f>
        <v>3496</v>
      </c>
      <c r="L64" s="26">
        <f>'Прил.12 согаз'!L64+'Прил.12 альфа'!L64</f>
        <v>3369</v>
      </c>
      <c r="M64" s="26">
        <f>'Прил.12 согаз'!M64+'Прил.12 альфа'!M64</f>
        <v>13259</v>
      </c>
      <c r="N64" s="26">
        <f>'Прил.12 согаз'!N64+'Прил.12 альфа'!N64</f>
        <v>11883</v>
      </c>
      <c r="O64" s="26">
        <f>'Прил.12 согаз'!O64+'Прил.12 альфа'!O64</f>
        <v>3076</v>
      </c>
      <c r="P64" s="26">
        <f>'Прил.12 согаз'!P64+'Прил.12 альфа'!P64</f>
        <v>7849</v>
      </c>
      <c r="S64" s="23"/>
      <c r="T64" s="23"/>
    </row>
    <row r="65" spans="1:20" s="22" customFormat="1" ht="16.5" customHeight="1">
      <c r="A65" s="24">
        <v>5</v>
      </c>
      <c r="B65" s="41" t="s">
        <v>69</v>
      </c>
      <c r="C65" s="25" t="s">
        <v>32</v>
      </c>
      <c r="D65" s="26">
        <f t="shared" si="5"/>
        <v>10345</v>
      </c>
      <c r="E65" s="27">
        <f t="shared" si="6"/>
        <v>4944</v>
      </c>
      <c r="F65" s="27">
        <f t="shared" si="7"/>
        <v>5401</v>
      </c>
      <c r="G65" s="26">
        <f>'Прил.12 согаз'!G65+'Прил.12 альфа'!G65</f>
        <v>38</v>
      </c>
      <c r="H65" s="26">
        <f>'Прил.12 согаз'!H65+'Прил.12 альфа'!H65</f>
        <v>38</v>
      </c>
      <c r="I65" s="26">
        <f>'Прил.12 согаз'!I65+'Прил.12 альфа'!I65</f>
        <v>219</v>
      </c>
      <c r="J65" s="26">
        <f>'Прил.12 согаз'!J65+'Прил.12 альфа'!J65</f>
        <v>191</v>
      </c>
      <c r="K65" s="26">
        <f>'Прил.12 согаз'!K65+'Прил.12 альфа'!K65</f>
        <v>784</v>
      </c>
      <c r="L65" s="26">
        <f>'Прил.12 согаз'!L65+'Прил.12 альфа'!L65</f>
        <v>755</v>
      </c>
      <c r="M65" s="26">
        <f>'Прил.12 согаз'!M65+'Прил.12 альфа'!M65</f>
        <v>3091</v>
      </c>
      <c r="N65" s="26">
        <f>'Прил.12 согаз'!N65+'Прил.12 альфа'!N65</f>
        <v>2384</v>
      </c>
      <c r="O65" s="26">
        <f>'Прил.12 согаз'!O65+'Прил.12 альфа'!O65</f>
        <v>812</v>
      </c>
      <c r="P65" s="26">
        <f>'Прил.12 согаз'!P65+'Прил.12 альфа'!P65</f>
        <v>2033</v>
      </c>
      <c r="S65" s="23"/>
      <c r="T65" s="23"/>
    </row>
    <row r="66" spans="1:20" s="22" customFormat="1" ht="16.5" customHeight="1">
      <c r="A66" s="24">
        <v>6</v>
      </c>
      <c r="B66" s="41" t="s">
        <v>70</v>
      </c>
      <c r="C66" s="25" t="s">
        <v>33</v>
      </c>
      <c r="D66" s="26">
        <f t="shared" si="5"/>
        <v>19060</v>
      </c>
      <c r="E66" s="27">
        <f t="shared" si="6"/>
        <v>8873</v>
      </c>
      <c r="F66" s="27">
        <f t="shared" si="7"/>
        <v>10187</v>
      </c>
      <c r="G66" s="26">
        <f>'Прил.12 согаз'!G66+'Прил.12 альфа'!G66</f>
        <v>80</v>
      </c>
      <c r="H66" s="26">
        <f>'Прил.12 согаз'!H66+'Прил.12 альфа'!H66</f>
        <v>60</v>
      </c>
      <c r="I66" s="26">
        <f>'Прил.12 согаз'!I66+'Прил.12 альфа'!I66</f>
        <v>411</v>
      </c>
      <c r="J66" s="26">
        <f>'Прил.12 согаз'!J66+'Прил.12 альфа'!J66</f>
        <v>386</v>
      </c>
      <c r="K66" s="26">
        <f>'Прил.12 согаз'!K66+'Прил.12 альфа'!K66</f>
        <v>1422</v>
      </c>
      <c r="L66" s="26">
        <f>'Прил.12 согаз'!L66+'Прил.12 альфа'!L66</f>
        <v>1346</v>
      </c>
      <c r="M66" s="26">
        <f>'Прил.12 согаз'!M66+'Прил.12 альфа'!M66</f>
        <v>5454</v>
      </c>
      <c r="N66" s="26">
        <f>'Прил.12 согаз'!N66+'Прил.12 альфа'!N66</f>
        <v>4561</v>
      </c>
      <c r="O66" s="26">
        <f>'Прил.12 согаз'!O66+'Прил.12 альфа'!O66</f>
        <v>1506</v>
      </c>
      <c r="P66" s="26">
        <f>'Прил.12 согаз'!P66+'Прил.12 альфа'!P66</f>
        <v>3834</v>
      </c>
      <c r="S66" s="23"/>
      <c r="T66" s="23"/>
    </row>
    <row r="67" spans="1:20" s="22" customFormat="1" ht="16.5" customHeight="1">
      <c r="A67" s="24">
        <v>7</v>
      </c>
      <c r="B67" s="41" t="s">
        <v>72</v>
      </c>
      <c r="C67" s="25" t="s">
        <v>35</v>
      </c>
      <c r="D67" s="26">
        <f t="shared" si="5"/>
        <v>32456</v>
      </c>
      <c r="E67" s="27">
        <f t="shared" si="6"/>
        <v>14873</v>
      </c>
      <c r="F67" s="27">
        <f t="shared" si="7"/>
        <v>17583</v>
      </c>
      <c r="G67" s="26">
        <f>'Прил.12 согаз'!G67+'Прил.12 альфа'!G67</f>
        <v>170</v>
      </c>
      <c r="H67" s="26">
        <f>'Прил.12 согаз'!H67+'Прил.12 альфа'!H67</f>
        <v>197</v>
      </c>
      <c r="I67" s="26">
        <f>'Прил.12 согаз'!I67+'Прил.12 альфа'!I67</f>
        <v>923</v>
      </c>
      <c r="J67" s="26">
        <f>'Прил.12 согаз'!J67+'Прил.12 альфа'!J67</f>
        <v>909</v>
      </c>
      <c r="K67" s="26">
        <f>'Прил.12 согаз'!K67+'Прил.12 альфа'!K67</f>
        <v>2886</v>
      </c>
      <c r="L67" s="26">
        <f>'Прил.12 согаз'!L67+'Прил.12 альфа'!L67</f>
        <v>2739</v>
      </c>
      <c r="M67" s="26">
        <f>'Прил.12 согаз'!M67+'Прил.12 альфа'!M67</f>
        <v>9214</v>
      </c>
      <c r="N67" s="26">
        <f>'Прил.12 согаз'!N67+'Прил.12 альфа'!N67</f>
        <v>8953</v>
      </c>
      <c r="O67" s="26">
        <f>'Прил.12 согаз'!O67+'Прил.12 альфа'!O67</f>
        <v>1680</v>
      </c>
      <c r="P67" s="26">
        <f>'Прил.12 согаз'!P67+'Прил.12 альфа'!P67</f>
        <v>4785</v>
      </c>
      <c r="S67" s="23"/>
      <c r="T67" s="23"/>
    </row>
    <row r="68" spans="1:20" s="22" customFormat="1" ht="16.5" customHeight="1">
      <c r="A68" s="24">
        <v>10</v>
      </c>
      <c r="B68" s="41" t="s">
        <v>180</v>
      </c>
      <c r="C68" s="25" t="s">
        <v>179</v>
      </c>
      <c r="D68" s="26">
        <f t="shared" si="5"/>
        <v>40310</v>
      </c>
      <c r="E68" s="27">
        <f t="shared" si="6"/>
        <v>17360</v>
      </c>
      <c r="F68" s="27">
        <f t="shared" si="7"/>
        <v>22950</v>
      </c>
      <c r="G68" s="26">
        <f>'Прил.12 согаз'!G68+'Прил.12 альфа'!G68</f>
        <v>0</v>
      </c>
      <c r="H68" s="26">
        <f>'Прил.12 согаз'!H68+'Прил.12 альфа'!H68</f>
        <v>0</v>
      </c>
      <c r="I68" s="26">
        <f>'Прил.12 согаз'!I68+'Прил.12 альфа'!I68</f>
        <v>0</v>
      </c>
      <c r="J68" s="26">
        <f>'Прил.12 согаз'!J68+'Прил.12 альфа'!J68</f>
        <v>0</v>
      </c>
      <c r="K68" s="26">
        <f>'Прил.12 согаз'!K68+'Прил.12 альфа'!K68</f>
        <v>0</v>
      </c>
      <c r="L68" s="26">
        <f>'Прил.12 согаз'!L68+'Прил.12 альфа'!L68</f>
        <v>0</v>
      </c>
      <c r="M68" s="26">
        <f>'Прил.12 согаз'!M68+'Прил.12 альфа'!M68</f>
        <v>13975</v>
      </c>
      <c r="N68" s="26">
        <f>'Прил.12 согаз'!N68+'Прил.12 альфа'!N68</f>
        <v>13512</v>
      </c>
      <c r="O68" s="26">
        <f>'Прил.12 согаз'!O68+'Прил.12 альфа'!O68</f>
        <v>3385</v>
      </c>
      <c r="P68" s="26">
        <f>'Прил.12 согаз'!P68+'Прил.12 альфа'!P68</f>
        <v>9438</v>
      </c>
      <c r="S68" s="23"/>
      <c r="T68" s="23"/>
    </row>
    <row r="69" spans="1:20" s="22" customFormat="1" ht="16.5" customHeight="1">
      <c r="A69" s="24">
        <v>11</v>
      </c>
      <c r="B69" s="41" t="s">
        <v>87</v>
      </c>
      <c r="C69" s="25" t="s">
        <v>55</v>
      </c>
      <c r="D69" s="26">
        <f t="shared" si="5"/>
        <v>286891</v>
      </c>
      <c r="E69" s="27">
        <f t="shared" si="6"/>
        <v>130994</v>
      </c>
      <c r="F69" s="27">
        <f t="shared" si="7"/>
        <v>155897</v>
      </c>
      <c r="G69" s="26">
        <f>'Прил.12 согаз'!G69+'Прил.12 альфа'!G69</f>
        <v>1549</v>
      </c>
      <c r="H69" s="26">
        <f>'Прил.12 согаз'!H69+'Прил.12 альфа'!H69</f>
        <v>1515</v>
      </c>
      <c r="I69" s="26">
        <f>'Прил.12 согаз'!I69+'Прил.12 альфа'!I69</f>
        <v>8156</v>
      </c>
      <c r="J69" s="26">
        <f>'Прил.12 согаз'!J69+'Прил.12 альфа'!J69</f>
        <v>7860</v>
      </c>
      <c r="K69" s="26">
        <f>'Прил.12 согаз'!K69+'Прил.12 альфа'!K69</f>
        <v>25625</v>
      </c>
      <c r="L69" s="26">
        <f>'Прил.12 согаз'!L69+'Прил.12 альфа'!L69</f>
        <v>24124</v>
      </c>
      <c r="M69" s="26">
        <f>'Прил.12 согаз'!M69+'Прил.12 альфа'!M69</f>
        <v>76611</v>
      </c>
      <c r="N69" s="26">
        <f>'Прил.12 согаз'!N69+'Прил.12 альфа'!N69</f>
        <v>73320</v>
      </c>
      <c r="O69" s="26">
        <f>'Прил.12 согаз'!O69+'Прил.12 альфа'!O69</f>
        <v>19053</v>
      </c>
      <c r="P69" s="26">
        <f>'Прил.12 согаз'!P69+'Прил.12 альфа'!P69</f>
        <v>49078</v>
      </c>
      <c r="S69" s="23"/>
      <c r="T69" s="23"/>
    </row>
    <row r="70" spans="1:20" s="22" customFormat="1" ht="16.5" customHeight="1">
      <c r="A70" s="24">
        <v>12</v>
      </c>
      <c r="B70" s="41" t="s">
        <v>88</v>
      </c>
      <c r="C70" s="30" t="s">
        <v>56</v>
      </c>
      <c r="D70" s="26">
        <f t="shared" si="5"/>
        <v>50018</v>
      </c>
      <c r="E70" s="27">
        <f t="shared" si="6"/>
        <v>23447</v>
      </c>
      <c r="F70" s="27">
        <f t="shared" si="7"/>
        <v>26571</v>
      </c>
      <c r="G70" s="26">
        <f>'Прил.12 согаз'!G70+'Прил.12 альфа'!G70</f>
        <v>231</v>
      </c>
      <c r="H70" s="26">
        <f>'Прил.12 согаз'!H70+'Прил.12 альфа'!H70</f>
        <v>217</v>
      </c>
      <c r="I70" s="26">
        <f>'Прил.12 согаз'!I70+'Прил.12 альфа'!I70</f>
        <v>1182</v>
      </c>
      <c r="J70" s="26">
        <f>'Прил.12 согаз'!J70+'Прил.12 альфа'!J70</f>
        <v>1077</v>
      </c>
      <c r="K70" s="26">
        <f>'Прил.12 согаз'!K70+'Прил.12 альфа'!K70</f>
        <v>4108</v>
      </c>
      <c r="L70" s="26">
        <f>'Прил.12 согаз'!L70+'Прил.12 альфа'!L70</f>
        <v>3930</v>
      </c>
      <c r="M70" s="26">
        <f>'Прил.12 согаз'!M70+'Прил.12 альфа'!M70</f>
        <v>14460</v>
      </c>
      <c r="N70" s="26">
        <f>'Прил.12 согаз'!N70+'Прил.12 альфа'!N70</f>
        <v>12121</v>
      </c>
      <c r="O70" s="26">
        <f>'Прил.12 согаз'!O70+'Прил.12 альфа'!O70</f>
        <v>3466</v>
      </c>
      <c r="P70" s="26">
        <f>'Прил.12 согаз'!P70+'Прил.12 альфа'!P70</f>
        <v>9226</v>
      </c>
      <c r="S70" s="23"/>
      <c r="T70" s="23"/>
    </row>
    <row r="71" spans="1:20" s="22" customFormat="1" ht="16.5" customHeight="1">
      <c r="A71" s="24">
        <v>13</v>
      </c>
      <c r="B71" s="41" t="s">
        <v>89</v>
      </c>
      <c r="C71" s="25" t="s">
        <v>57</v>
      </c>
      <c r="D71" s="26">
        <f t="shared" si="5"/>
        <v>45598</v>
      </c>
      <c r="E71" s="27">
        <f t="shared" si="6"/>
        <v>20758</v>
      </c>
      <c r="F71" s="27">
        <f t="shared" si="7"/>
        <v>24840</v>
      </c>
      <c r="G71" s="26">
        <f>'Прил.12 согаз'!G71+'Прил.12 альфа'!G71</f>
        <v>205</v>
      </c>
      <c r="H71" s="26">
        <f>'Прил.12 согаз'!H71+'Прил.12 альфа'!H71</f>
        <v>169</v>
      </c>
      <c r="I71" s="26">
        <f>'Прил.12 согаз'!I71+'Прил.12 альфа'!I71</f>
        <v>967</v>
      </c>
      <c r="J71" s="26">
        <f>'Прил.12 согаз'!J71+'Прил.12 альфа'!J71</f>
        <v>932</v>
      </c>
      <c r="K71" s="26">
        <f>'Прил.12 согаз'!K71+'Прил.12 альфа'!K71</f>
        <v>3632</v>
      </c>
      <c r="L71" s="26">
        <f>'Прил.12 согаз'!L71+'Прил.12 альфа'!L71</f>
        <v>3352</v>
      </c>
      <c r="M71" s="26">
        <f>'Прил.12 согаз'!M71+'Прил.12 альфа'!M71</f>
        <v>12760</v>
      </c>
      <c r="N71" s="26">
        <f>'Прил.12 согаз'!N71+'Прил.12 альфа'!N71</f>
        <v>11479</v>
      </c>
      <c r="O71" s="26">
        <f>'Прил.12 согаз'!O71+'Прил.12 альфа'!O71</f>
        <v>3194</v>
      </c>
      <c r="P71" s="26">
        <f>'Прил.12 согаз'!P71+'Прил.12 альфа'!P71</f>
        <v>8908</v>
      </c>
      <c r="S71" s="23"/>
      <c r="T71" s="23"/>
    </row>
    <row r="72" spans="1:20" s="22" customFormat="1" ht="16.5" customHeight="1">
      <c r="A72" s="24">
        <v>14</v>
      </c>
      <c r="B72" s="41" t="s">
        <v>90</v>
      </c>
      <c r="C72" s="25" t="s">
        <v>58</v>
      </c>
      <c r="D72" s="26">
        <f t="shared" si="5"/>
        <v>27618</v>
      </c>
      <c r="E72" s="27">
        <f t="shared" si="6"/>
        <v>12425</v>
      </c>
      <c r="F72" s="27">
        <f t="shared" si="7"/>
        <v>15193</v>
      </c>
      <c r="G72" s="26">
        <f>'Прил.12 согаз'!G72+'Прил.12 альфа'!G72</f>
        <v>134</v>
      </c>
      <c r="H72" s="26">
        <f>'Прил.12 согаз'!H72+'Прил.12 альфа'!H72</f>
        <v>122</v>
      </c>
      <c r="I72" s="26">
        <f>'Прил.12 согаз'!I72+'Прил.12 альфа'!I72</f>
        <v>657</v>
      </c>
      <c r="J72" s="26">
        <f>'Прил.12 согаз'!J72+'Прил.12 альфа'!J72</f>
        <v>569</v>
      </c>
      <c r="K72" s="26">
        <f>'Прил.12 согаз'!K72+'Прил.12 альфа'!K72</f>
        <v>2346</v>
      </c>
      <c r="L72" s="26">
        <f>'Прил.12 согаз'!L72+'Прил.12 альфа'!L72</f>
        <v>2293</v>
      </c>
      <c r="M72" s="26">
        <f>'Прил.12 согаз'!M72+'Прил.12 альфа'!M72</f>
        <v>7562</v>
      </c>
      <c r="N72" s="26">
        <f>'Прил.12 согаз'!N72+'Прил.12 альфа'!N72</f>
        <v>7343</v>
      </c>
      <c r="O72" s="26">
        <f>'Прил.12 согаз'!O72+'Прил.12 альфа'!O72</f>
        <v>1726</v>
      </c>
      <c r="P72" s="26">
        <f>'Прил.12 согаз'!P72+'Прил.12 альфа'!P72</f>
        <v>4866</v>
      </c>
      <c r="S72" s="23"/>
      <c r="T72" s="23"/>
    </row>
    <row r="73" spans="1:20" s="22" customFormat="1" ht="16.5" customHeight="1">
      <c r="A73" s="24">
        <v>15</v>
      </c>
      <c r="B73" s="41" t="s">
        <v>78</v>
      </c>
      <c r="C73" s="25" t="s">
        <v>41</v>
      </c>
      <c r="D73" s="26">
        <f t="shared" si="5"/>
        <v>7129</v>
      </c>
      <c r="E73" s="27">
        <f t="shared" si="6"/>
        <v>3771</v>
      </c>
      <c r="F73" s="27">
        <f t="shared" si="7"/>
        <v>3358</v>
      </c>
      <c r="G73" s="26">
        <f>'Прил.12 согаз'!G73+'Прил.12 альфа'!G73</f>
        <v>0</v>
      </c>
      <c r="H73" s="26">
        <f>'Прил.12 согаз'!H73+'Прил.12 альфа'!H73</f>
        <v>0</v>
      </c>
      <c r="I73" s="26">
        <f>'Прил.12 согаз'!I73+'Прил.12 альфа'!I73</f>
        <v>0</v>
      </c>
      <c r="J73" s="26">
        <f>'Прил.12 согаз'!J73+'Прил.12 альфа'!J73</f>
        <v>0</v>
      </c>
      <c r="K73" s="26">
        <f>'Прил.12 согаз'!K73+'Прил.12 альфа'!K73</f>
        <v>0</v>
      </c>
      <c r="L73" s="26">
        <f>'Прил.12 согаз'!L73+'Прил.12 альфа'!L73</f>
        <v>0</v>
      </c>
      <c r="M73" s="26">
        <f>'Прил.12 согаз'!M73+'Прил.12 альфа'!M73</f>
        <v>2625</v>
      </c>
      <c r="N73" s="26">
        <f>'Прил.12 согаз'!N73+'Прил.12 альфа'!N73</f>
        <v>1716</v>
      </c>
      <c r="O73" s="26">
        <f>'Прил.12 согаз'!O73+'Прил.12 альфа'!O73</f>
        <v>1146</v>
      </c>
      <c r="P73" s="26">
        <f>'Прил.12 согаз'!P73+'Прил.12 альфа'!P73</f>
        <v>1642</v>
      </c>
      <c r="S73" s="23"/>
      <c r="T73" s="23"/>
    </row>
    <row r="74" spans="1:20" s="22" customFormat="1" ht="16.5" customHeight="1">
      <c r="A74" s="24">
        <v>16</v>
      </c>
      <c r="B74" s="41" t="s">
        <v>79</v>
      </c>
      <c r="C74" s="25" t="s">
        <v>42</v>
      </c>
      <c r="D74" s="26">
        <f aca="true" t="shared" si="9" ref="D74:D92">E74+F74</f>
        <v>17263</v>
      </c>
      <c r="E74" s="27">
        <f aca="true" t="shared" si="10" ref="E74:E92">G74+I74+K74+M74+O74</f>
        <v>8134</v>
      </c>
      <c r="F74" s="27">
        <f aca="true" t="shared" si="11" ref="F74:F92">H74+J74+L74+N74+P74</f>
        <v>9129</v>
      </c>
      <c r="G74" s="26">
        <f>'Прил.12 согаз'!G74+'Прил.12 альфа'!G74</f>
        <v>57</v>
      </c>
      <c r="H74" s="26">
        <f>'Прил.12 согаз'!H74+'Прил.12 альфа'!H74</f>
        <v>57</v>
      </c>
      <c r="I74" s="26">
        <f>'Прил.12 согаз'!I74+'Прил.12 альфа'!I74</f>
        <v>426</v>
      </c>
      <c r="J74" s="26">
        <f>'Прил.12 согаз'!J74+'Прил.12 альфа'!J74</f>
        <v>360</v>
      </c>
      <c r="K74" s="26">
        <f>'Прил.12 согаз'!K74+'Прил.12 альфа'!K74</f>
        <v>1382</v>
      </c>
      <c r="L74" s="26">
        <f>'Прил.12 согаз'!L74+'Прил.12 альфа'!L74</f>
        <v>1282</v>
      </c>
      <c r="M74" s="26">
        <f>'Прил.12 согаз'!M74+'Прил.12 альфа'!M74</f>
        <v>5027</v>
      </c>
      <c r="N74" s="26">
        <f>'Прил.12 согаз'!N74+'Прил.12 альфа'!N74</f>
        <v>4326</v>
      </c>
      <c r="O74" s="26">
        <f>'Прил.12 согаз'!O74+'Прил.12 альфа'!O74</f>
        <v>1242</v>
      </c>
      <c r="P74" s="26">
        <f>'Прил.12 согаз'!P74+'Прил.12 альфа'!P74</f>
        <v>3104</v>
      </c>
      <c r="S74" s="23"/>
      <c r="T74" s="23"/>
    </row>
    <row r="75" spans="1:20" s="22" customFormat="1" ht="16.5" customHeight="1">
      <c r="A75" s="24">
        <v>17</v>
      </c>
      <c r="B75" s="41" t="s">
        <v>80</v>
      </c>
      <c r="C75" s="25" t="s">
        <v>43</v>
      </c>
      <c r="D75" s="26">
        <f t="shared" si="9"/>
        <v>44852</v>
      </c>
      <c r="E75" s="27">
        <f t="shared" si="10"/>
        <v>19891</v>
      </c>
      <c r="F75" s="27">
        <f t="shared" si="11"/>
        <v>24961</v>
      </c>
      <c r="G75" s="26">
        <f>'Прил.12 согаз'!G75+'Прил.12 альфа'!G75</f>
        <v>301</v>
      </c>
      <c r="H75" s="26">
        <f>'Прил.12 согаз'!H75+'Прил.12 альфа'!H75</f>
        <v>259</v>
      </c>
      <c r="I75" s="26">
        <f>'Прил.12 согаз'!I75+'Прил.12 альфа'!I75</f>
        <v>1618</v>
      </c>
      <c r="J75" s="26">
        <f>'Прил.12 согаз'!J75+'Прил.12 альфа'!J75</f>
        <v>1506</v>
      </c>
      <c r="K75" s="26">
        <f>'Прил.12 согаз'!K75+'Прил.12 альфа'!K75</f>
        <v>4836</v>
      </c>
      <c r="L75" s="26">
        <f>'Прил.12 согаз'!L75+'Прил.12 альфа'!L75</f>
        <v>4561</v>
      </c>
      <c r="M75" s="26">
        <f>'Прил.12 согаз'!M75+'Прил.12 альфа'!M75</f>
        <v>11298</v>
      </c>
      <c r="N75" s="26">
        <f>'Прил.12 согаз'!N75+'Прил.12 альфа'!N75</f>
        <v>13833</v>
      </c>
      <c r="O75" s="26">
        <f>'Прил.12 согаз'!O75+'Прил.12 альфа'!O75</f>
        <v>1838</v>
      </c>
      <c r="P75" s="26">
        <f>'Прил.12 согаз'!P75+'Прил.12 альфа'!P75</f>
        <v>4802</v>
      </c>
      <c r="S75" s="23"/>
      <c r="T75" s="23"/>
    </row>
    <row r="76" spans="1:20" s="22" customFormat="1" ht="16.5" customHeight="1">
      <c r="A76" s="24">
        <v>18</v>
      </c>
      <c r="B76" s="41" t="s">
        <v>81</v>
      </c>
      <c r="C76" s="25" t="s">
        <v>44</v>
      </c>
      <c r="D76" s="26">
        <f t="shared" si="9"/>
        <v>6452</v>
      </c>
      <c r="E76" s="27">
        <f t="shared" si="10"/>
        <v>2386</v>
      </c>
      <c r="F76" s="27">
        <f t="shared" si="11"/>
        <v>4066</v>
      </c>
      <c r="G76" s="26">
        <f>'Прил.12 согаз'!G76+'Прил.12 альфа'!G76</f>
        <v>0</v>
      </c>
      <c r="H76" s="26">
        <f>'Прил.12 согаз'!H76+'Прил.12 альфа'!H76</f>
        <v>0</v>
      </c>
      <c r="I76" s="26">
        <f>'Прил.12 согаз'!I76+'Прил.12 альфа'!I76</f>
        <v>0</v>
      </c>
      <c r="J76" s="26">
        <f>'Прил.12 согаз'!J76+'Прил.12 альфа'!J76</f>
        <v>0</v>
      </c>
      <c r="K76" s="26">
        <f>'Прил.12 согаз'!K76+'Прил.12 альфа'!K76</f>
        <v>0</v>
      </c>
      <c r="L76" s="26">
        <f>'Прил.12 согаз'!L76+'Прил.12 альфа'!L76</f>
        <v>0</v>
      </c>
      <c r="M76" s="26">
        <f>'Прил.12 согаз'!M76+'Прил.12 альфа'!M76</f>
        <v>1718</v>
      </c>
      <c r="N76" s="26">
        <f>'Прил.12 согаз'!N76+'Прил.12 альфа'!N76</f>
        <v>2156</v>
      </c>
      <c r="O76" s="26">
        <f>'Прил.12 согаз'!O76+'Прил.12 альфа'!O76</f>
        <v>668</v>
      </c>
      <c r="P76" s="26">
        <f>'Прил.12 согаз'!P76+'Прил.12 альфа'!P76</f>
        <v>1910</v>
      </c>
      <c r="S76" s="23"/>
      <c r="T76" s="23"/>
    </row>
    <row r="77" spans="1:20" s="22" customFormat="1" ht="16.5" customHeight="1">
      <c r="A77" s="24">
        <v>19</v>
      </c>
      <c r="B77" s="41" t="s">
        <v>82</v>
      </c>
      <c r="C77" s="25" t="s">
        <v>45</v>
      </c>
      <c r="D77" s="26">
        <f t="shared" si="9"/>
        <v>1217</v>
      </c>
      <c r="E77" s="27">
        <f t="shared" si="10"/>
        <v>715</v>
      </c>
      <c r="F77" s="27">
        <f t="shared" si="11"/>
        <v>502</v>
      </c>
      <c r="G77" s="26">
        <f>'Прил.12 согаз'!G77+'Прил.12 альфа'!G77</f>
        <v>0</v>
      </c>
      <c r="H77" s="26">
        <f>'Прил.12 согаз'!H77+'Прил.12 альфа'!H77</f>
        <v>0</v>
      </c>
      <c r="I77" s="26">
        <f>'Прил.12 согаз'!I77+'Прил.12 альфа'!I77</f>
        <v>0</v>
      </c>
      <c r="J77" s="26">
        <f>'Прил.12 согаз'!J77+'Прил.12 альфа'!J77</f>
        <v>0</v>
      </c>
      <c r="K77" s="26">
        <f>'Прил.12 согаз'!K77+'Прил.12 альфа'!K77</f>
        <v>0</v>
      </c>
      <c r="L77" s="26">
        <f>'Прил.12 согаз'!L77+'Прил.12 альфа'!L77</f>
        <v>0</v>
      </c>
      <c r="M77" s="26">
        <f>'Прил.12 согаз'!M77+'Прил.12 альфа'!M77</f>
        <v>543</v>
      </c>
      <c r="N77" s="26">
        <f>'Прил.12 согаз'!N77+'Прил.12 альфа'!N77</f>
        <v>309</v>
      </c>
      <c r="O77" s="26">
        <f>'Прил.12 согаз'!O77+'Прил.12 альфа'!O77</f>
        <v>172</v>
      </c>
      <c r="P77" s="26">
        <f>'Прил.12 согаз'!P77+'Прил.12 альфа'!P77</f>
        <v>193</v>
      </c>
      <c r="S77" s="23"/>
      <c r="T77" s="23"/>
    </row>
    <row r="78" spans="1:16" s="33" customFormat="1" ht="16.5" customHeight="1">
      <c r="A78" s="24">
        <v>20</v>
      </c>
      <c r="B78" s="41" t="s">
        <v>83</v>
      </c>
      <c r="C78" s="25" t="s">
        <v>52</v>
      </c>
      <c r="D78" s="26">
        <f t="shared" si="9"/>
        <v>5200</v>
      </c>
      <c r="E78" s="27">
        <f t="shared" si="10"/>
        <v>2415</v>
      </c>
      <c r="F78" s="27">
        <f t="shared" si="11"/>
        <v>2785</v>
      </c>
      <c r="G78" s="26">
        <f>'Прил.12 согаз'!G78+'Прил.12 альфа'!G78</f>
        <v>0</v>
      </c>
      <c r="H78" s="26">
        <f>'Прил.12 согаз'!H78+'Прил.12 альфа'!H78</f>
        <v>0</v>
      </c>
      <c r="I78" s="26">
        <f>'Прил.12 согаз'!I78+'Прил.12 альфа'!I78</f>
        <v>0</v>
      </c>
      <c r="J78" s="26">
        <f>'Прил.12 согаз'!J78+'Прил.12 альфа'!J78</f>
        <v>0</v>
      </c>
      <c r="K78" s="26">
        <f>'Прил.12 согаз'!K78+'Прил.12 альфа'!K78</f>
        <v>0</v>
      </c>
      <c r="L78" s="26">
        <f>'Прил.12 согаз'!L78+'Прил.12 альфа'!L78</f>
        <v>0</v>
      </c>
      <c r="M78" s="26">
        <f>'Прил.12 согаз'!M78+'Прил.12 альфа'!M78</f>
        <v>1981</v>
      </c>
      <c r="N78" s="26">
        <f>'Прил.12 согаз'!N78+'Прил.12 альфа'!N78</f>
        <v>1506</v>
      </c>
      <c r="O78" s="26">
        <f>'Прил.12 согаз'!O78+'Прил.12 альфа'!O78</f>
        <v>434</v>
      </c>
      <c r="P78" s="26">
        <f>'Прил.12 согаз'!P78+'Прил.12 альфа'!P78</f>
        <v>1279</v>
      </c>
    </row>
    <row r="79" spans="1:16" s="33" customFormat="1" ht="16.5" customHeight="1">
      <c r="A79" s="24">
        <v>21</v>
      </c>
      <c r="B79" s="41" t="s">
        <v>84</v>
      </c>
      <c r="C79" s="25" t="s">
        <v>47</v>
      </c>
      <c r="D79" s="26">
        <f t="shared" si="9"/>
        <v>6133</v>
      </c>
      <c r="E79" s="27">
        <f t="shared" si="10"/>
        <v>3556</v>
      </c>
      <c r="F79" s="27">
        <f t="shared" si="11"/>
        <v>2577</v>
      </c>
      <c r="G79" s="26">
        <f>'Прил.12 согаз'!G79+'Прил.12 альфа'!G79</f>
        <v>0</v>
      </c>
      <c r="H79" s="26">
        <f>'Прил.12 согаз'!H79+'Прил.12 альфа'!H79</f>
        <v>0</v>
      </c>
      <c r="I79" s="26">
        <f>'Прил.12 согаз'!I79+'Прил.12 альфа'!I79</f>
        <v>0</v>
      </c>
      <c r="J79" s="26">
        <f>'Прил.12 согаз'!J79+'Прил.12 альфа'!J79</f>
        <v>0</v>
      </c>
      <c r="K79" s="26">
        <f>'Прил.12 согаз'!K79+'Прил.12 альфа'!K79</f>
        <v>0</v>
      </c>
      <c r="L79" s="26">
        <f>'Прил.12 согаз'!L79+'Прил.12 альфа'!L79</f>
        <v>0</v>
      </c>
      <c r="M79" s="26">
        <f>'Прил.12 согаз'!M79+'Прил.12 альфа'!M79</f>
        <v>2941</v>
      </c>
      <c r="N79" s="26">
        <f>'Прил.12 согаз'!N79+'Прил.12 альфа'!N79</f>
        <v>1494</v>
      </c>
      <c r="O79" s="26">
        <f>'Прил.12 согаз'!O79+'Прил.12 альфа'!O79</f>
        <v>615</v>
      </c>
      <c r="P79" s="26">
        <f>'Прил.12 согаз'!P79+'Прил.12 альфа'!P79</f>
        <v>1083</v>
      </c>
    </row>
    <row r="80" spans="1:16" s="33" customFormat="1" ht="16.5" customHeight="1">
      <c r="A80" s="24"/>
      <c r="B80" s="41"/>
      <c r="C80" s="25"/>
      <c r="D80" s="26">
        <f t="shared" si="9"/>
        <v>0</v>
      </c>
      <c r="E80" s="27">
        <f t="shared" si="10"/>
        <v>0</v>
      </c>
      <c r="F80" s="27">
        <f t="shared" si="11"/>
        <v>0</v>
      </c>
      <c r="G80" s="27"/>
      <c r="H80" s="31"/>
      <c r="I80" s="27"/>
      <c r="J80" s="31"/>
      <c r="K80" s="31"/>
      <c r="L80" s="31"/>
      <c r="M80" s="31"/>
      <c r="N80" s="31"/>
      <c r="O80" s="32"/>
      <c r="P80" s="32"/>
    </row>
    <row r="81" spans="1:20" s="22" customFormat="1" ht="26.25" customHeight="1">
      <c r="A81" s="19" t="s">
        <v>94</v>
      </c>
      <c r="B81" s="40"/>
      <c r="C81" s="20" t="s">
        <v>95</v>
      </c>
      <c r="D81" s="21">
        <f t="shared" si="9"/>
        <v>731459</v>
      </c>
      <c r="E81" s="21">
        <f t="shared" si="10"/>
        <v>336181</v>
      </c>
      <c r="F81" s="21">
        <f t="shared" si="11"/>
        <v>395278</v>
      </c>
      <c r="G81" s="21">
        <f>SUM(G82:G92)</f>
        <v>3319</v>
      </c>
      <c r="H81" s="21">
        <f aca="true" t="shared" si="12" ref="H81:P81">SUM(H82:H92)</f>
        <v>3149</v>
      </c>
      <c r="I81" s="21">
        <f t="shared" si="12"/>
        <v>17413</v>
      </c>
      <c r="J81" s="21">
        <f t="shared" si="12"/>
        <v>16605</v>
      </c>
      <c r="K81" s="21">
        <f t="shared" si="12"/>
        <v>57041</v>
      </c>
      <c r="L81" s="21">
        <f t="shared" si="12"/>
        <v>53854</v>
      </c>
      <c r="M81" s="21">
        <f t="shared" si="12"/>
        <v>208318</v>
      </c>
      <c r="N81" s="21">
        <f t="shared" si="12"/>
        <v>191778</v>
      </c>
      <c r="O81" s="21">
        <f t="shared" si="12"/>
        <v>50090</v>
      </c>
      <c r="P81" s="21">
        <f t="shared" si="12"/>
        <v>129892</v>
      </c>
      <c r="S81" s="23"/>
      <c r="T81" s="23"/>
    </row>
    <row r="82" spans="1:20" s="22" customFormat="1" ht="16.5" customHeight="1">
      <c r="A82" s="24">
        <v>1</v>
      </c>
      <c r="B82" s="41" t="s">
        <v>66</v>
      </c>
      <c r="C82" s="25" t="s">
        <v>29</v>
      </c>
      <c r="D82" s="26">
        <f t="shared" si="9"/>
        <v>87032</v>
      </c>
      <c r="E82" s="27">
        <f t="shared" si="10"/>
        <v>40060</v>
      </c>
      <c r="F82" s="27">
        <f t="shared" si="11"/>
        <v>46972</v>
      </c>
      <c r="G82" s="26">
        <f>'Прил.12 согаз'!G82+'Прил.12 альфа'!G82</f>
        <v>362</v>
      </c>
      <c r="H82" s="26">
        <f>'Прил.12 согаз'!H82+'Прил.12 альфа'!H82</f>
        <v>336</v>
      </c>
      <c r="I82" s="26">
        <f>'Прил.12 согаз'!I82+'Прил.12 альфа'!I82</f>
        <v>1821</v>
      </c>
      <c r="J82" s="26">
        <f>'Прил.12 согаз'!J82+'Прил.12 альфа'!J82</f>
        <v>1719</v>
      </c>
      <c r="K82" s="26">
        <f>'Прил.12 согаз'!K82+'Прил.12 альфа'!K82</f>
        <v>6415</v>
      </c>
      <c r="L82" s="26">
        <f>'Прил.12 согаз'!L82+'Прил.12 альфа'!L82</f>
        <v>6093</v>
      </c>
      <c r="M82" s="26">
        <f>'Прил.12 согаз'!M82+'Прил.12 альфа'!M82</f>
        <v>25235</v>
      </c>
      <c r="N82" s="26">
        <f>'Прил.12 согаз'!N82+'Прил.12 альфа'!N82</f>
        <v>21920</v>
      </c>
      <c r="O82" s="26">
        <f>'Прил.12 согаз'!O82+'Прил.12 альфа'!O82</f>
        <v>6227</v>
      </c>
      <c r="P82" s="26">
        <f>'Прил.12 согаз'!P82+'Прил.12 альфа'!P82</f>
        <v>16904</v>
      </c>
      <c r="S82" s="23"/>
      <c r="T82" s="23"/>
    </row>
    <row r="83" spans="1:20" s="22" customFormat="1" ht="16.5" customHeight="1">
      <c r="A83" s="24">
        <v>2</v>
      </c>
      <c r="B83" s="41" t="s">
        <v>67</v>
      </c>
      <c r="C83" s="25" t="s">
        <v>30</v>
      </c>
      <c r="D83" s="26">
        <f t="shared" si="9"/>
        <v>52224</v>
      </c>
      <c r="E83" s="27">
        <f t="shared" si="10"/>
        <v>24193</v>
      </c>
      <c r="F83" s="27">
        <f t="shared" si="11"/>
        <v>28031</v>
      </c>
      <c r="G83" s="26">
        <f>'Прил.12 согаз'!G83+'Прил.12 альфа'!G83</f>
        <v>217</v>
      </c>
      <c r="H83" s="26">
        <f>'Прил.12 согаз'!H83+'Прил.12 альфа'!H83</f>
        <v>201</v>
      </c>
      <c r="I83" s="26">
        <f>'Прил.12 согаз'!I83+'Прил.12 альфа'!I83</f>
        <v>1037</v>
      </c>
      <c r="J83" s="26">
        <f>'Прил.12 согаз'!J83+'Прил.12 альфа'!J83</f>
        <v>1020</v>
      </c>
      <c r="K83" s="26">
        <f>'Прил.12 согаз'!K83+'Прил.12 альфа'!K83</f>
        <v>3878</v>
      </c>
      <c r="L83" s="26">
        <f>'Прил.12 согаз'!L83+'Прил.12 альфа'!L83</f>
        <v>3611</v>
      </c>
      <c r="M83" s="26">
        <f>'Прил.12 согаз'!M83+'Прил.12 альфа'!M83</f>
        <v>14735</v>
      </c>
      <c r="N83" s="26">
        <f>'Прил.12 согаз'!N83+'Прил.12 альфа'!N83</f>
        <v>12425</v>
      </c>
      <c r="O83" s="26">
        <f>'Прил.12 согаз'!O83+'Прил.12 альфа'!O83</f>
        <v>4326</v>
      </c>
      <c r="P83" s="26">
        <f>'Прил.12 согаз'!P83+'Прил.12 альфа'!P83</f>
        <v>10774</v>
      </c>
      <c r="S83" s="23"/>
      <c r="T83" s="23"/>
    </row>
    <row r="84" spans="1:20" s="22" customFormat="1" ht="16.5" customHeight="1">
      <c r="A84" s="24">
        <v>3</v>
      </c>
      <c r="B84" s="41" t="s">
        <v>68</v>
      </c>
      <c r="C84" s="25" t="s">
        <v>31</v>
      </c>
      <c r="D84" s="26">
        <f t="shared" si="9"/>
        <v>45710</v>
      </c>
      <c r="E84" s="27">
        <f t="shared" si="10"/>
        <v>21959</v>
      </c>
      <c r="F84" s="27">
        <f t="shared" si="11"/>
        <v>23751</v>
      </c>
      <c r="G84" s="26">
        <f>'Прил.12 согаз'!G84+'Прил.12 альфа'!G84</f>
        <v>177</v>
      </c>
      <c r="H84" s="26">
        <f>'Прил.12 согаз'!H84+'Прил.12 альфа'!H84</f>
        <v>167</v>
      </c>
      <c r="I84" s="26">
        <f>'Прил.12 согаз'!I84+'Прил.12 альфа'!I84</f>
        <v>1001</v>
      </c>
      <c r="J84" s="26">
        <f>'Прил.12 согаз'!J84+'Прил.12 альфа'!J84</f>
        <v>962</v>
      </c>
      <c r="K84" s="26">
        <f>'Прил.12 согаз'!K84+'Прил.12 альфа'!K84</f>
        <v>3455</v>
      </c>
      <c r="L84" s="26">
        <f>'Прил.12 согаз'!L84+'Прил.12 альфа'!L84</f>
        <v>3323</v>
      </c>
      <c r="M84" s="26">
        <f>'Прил.12 согаз'!M84+'Прил.12 альфа'!M84</f>
        <v>14199</v>
      </c>
      <c r="N84" s="26">
        <f>'Прил.12 согаз'!N84+'Прил.12 альфа'!N84</f>
        <v>11485</v>
      </c>
      <c r="O84" s="26">
        <f>'Прил.12 согаз'!O84+'Прил.12 альфа'!O84</f>
        <v>3127</v>
      </c>
      <c r="P84" s="26">
        <f>'Прил.12 согаз'!P84+'Прил.12 альфа'!P84</f>
        <v>7814</v>
      </c>
      <c r="S84" s="23"/>
      <c r="T84" s="23"/>
    </row>
    <row r="85" spans="1:20" s="22" customFormat="1" ht="16.5" customHeight="1">
      <c r="A85" s="24">
        <v>4</v>
      </c>
      <c r="B85" s="41" t="s">
        <v>69</v>
      </c>
      <c r="C85" s="25" t="s">
        <v>32</v>
      </c>
      <c r="D85" s="85">
        <f t="shared" si="9"/>
        <v>0</v>
      </c>
      <c r="E85" s="86">
        <f t="shared" si="10"/>
        <v>0</v>
      </c>
      <c r="F85" s="86">
        <f t="shared" si="11"/>
        <v>0</v>
      </c>
      <c r="G85" s="85">
        <f>'Прил.12 согаз'!G85+'Прил.12 альфа'!G85</f>
        <v>0</v>
      </c>
      <c r="H85" s="85">
        <f>'Прил.12 согаз'!H85+'Прил.12 альфа'!H85</f>
        <v>0</v>
      </c>
      <c r="I85" s="85">
        <f>'Прил.12 согаз'!I85+'Прил.12 альфа'!I85</f>
        <v>0</v>
      </c>
      <c r="J85" s="85">
        <f>'Прил.12 согаз'!J85+'Прил.12 альфа'!J85</f>
        <v>0</v>
      </c>
      <c r="K85" s="85">
        <f>'Прил.12 согаз'!K85+'Прил.12 альфа'!K85</f>
        <v>0</v>
      </c>
      <c r="L85" s="85">
        <f>'Прил.12 согаз'!L85+'Прил.12 альфа'!L85</f>
        <v>0</v>
      </c>
      <c r="M85" s="85">
        <f>'Прил.12 согаз'!M85+'Прил.12 альфа'!M85</f>
        <v>0</v>
      </c>
      <c r="N85" s="85">
        <f>'Прил.12 согаз'!N85+'Прил.12 альфа'!N85</f>
        <v>0</v>
      </c>
      <c r="O85" s="85">
        <f>'Прил.12 согаз'!O85+'Прил.12 альфа'!O85</f>
        <v>0</v>
      </c>
      <c r="P85" s="85">
        <f>'Прил.12 согаз'!P85+'Прил.12 альфа'!P85</f>
        <v>0</v>
      </c>
      <c r="S85" s="23"/>
      <c r="T85" s="23"/>
    </row>
    <row r="86" spans="1:20" s="22" customFormat="1" ht="16.5" customHeight="1">
      <c r="A86" s="24">
        <v>5</v>
      </c>
      <c r="B86" s="41" t="s">
        <v>70</v>
      </c>
      <c r="C86" s="25" t="s">
        <v>33</v>
      </c>
      <c r="D86" s="26">
        <f t="shared" si="9"/>
        <v>64891</v>
      </c>
      <c r="E86" s="27">
        <f t="shared" si="10"/>
        <v>29737</v>
      </c>
      <c r="F86" s="27">
        <f t="shared" si="11"/>
        <v>35154</v>
      </c>
      <c r="G86" s="26">
        <f>'Прил.12 согаз'!G86+'Прил.12 альфа'!G86</f>
        <v>282</v>
      </c>
      <c r="H86" s="26">
        <f>'Прил.12 согаз'!H86+'Прил.12 альфа'!H86</f>
        <v>226</v>
      </c>
      <c r="I86" s="26">
        <f>'Прил.12 согаз'!I86+'Прил.12 альфа'!I86</f>
        <v>1374</v>
      </c>
      <c r="J86" s="26">
        <f>'Прил.12 согаз'!J86+'Прил.12 альфа'!J86</f>
        <v>1321</v>
      </c>
      <c r="K86" s="26">
        <f>'Прил.12 согаз'!K86+'Прил.12 альфа'!K86</f>
        <v>5059</v>
      </c>
      <c r="L86" s="26">
        <f>'Прил.12 согаз'!L86+'Прил.12 альфа'!L86</f>
        <v>4695</v>
      </c>
      <c r="M86" s="26">
        <f>'Прил.12 согаз'!M86+'Прил.12 альфа'!M86</f>
        <v>18311</v>
      </c>
      <c r="N86" s="26">
        <f>'Прил.12 согаз'!N86+'Прил.12 альфа'!N86</f>
        <v>16132</v>
      </c>
      <c r="O86" s="26">
        <f>'Прил.12 согаз'!O86+'Прил.12 альфа'!O86</f>
        <v>4711</v>
      </c>
      <c r="P86" s="26">
        <f>'Прил.12 согаз'!P86+'Прил.12 альфа'!P86</f>
        <v>12780</v>
      </c>
      <c r="S86" s="23"/>
      <c r="T86" s="23"/>
    </row>
    <row r="87" spans="1:20" s="22" customFormat="1" ht="16.5" customHeight="1">
      <c r="A87" s="24">
        <v>6</v>
      </c>
      <c r="B87" s="41" t="s">
        <v>71</v>
      </c>
      <c r="C87" s="25" t="s">
        <v>34</v>
      </c>
      <c r="D87" s="85">
        <f t="shared" si="9"/>
        <v>0</v>
      </c>
      <c r="E87" s="86">
        <f t="shared" si="10"/>
        <v>0</v>
      </c>
      <c r="F87" s="86">
        <f t="shared" si="11"/>
        <v>0</v>
      </c>
      <c r="G87" s="85">
        <f>'Прил.12 согаз'!G87+'Прил.12 альфа'!G87</f>
        <v>0</v>
      </c>
      <c r="H87" s="85">
        <f>'Прил.12 согаз'!H87+'Прил.12 альфа'!H87</f>
        <v>0</v>
      </c>
      <c r="I87" s="85">
        <f>'Прил.12 согаз'!I87+'Прил.12 альфа'!I87</f>
        <v>0</v>
      </c>
      <c r="J87" s="85">
        <f>'Прил.12 согаз'!J87+'Прил.12 альфа'!J87</f>
        <v>0</v>
      </c>
      <c r="K87" s="85">
        <f>'Прил.12 согаз'!K87+'Прил.12 альфа'!K87</f>
        <v>0</v>
      </c>
      <c r="L87" s="85">
        <f>'Прил.12 согаз'!L87+'Прил.12 альфа'!L87</f>
        <v>0</v>
      </c>
      <c r="M87" s="85">
        <f>'Прил.12 согаз'!M87+'Прил.12 альфа'!M87</f>
        <v>0</v>
      </c>
      <c r="N87" s="85">
        <f>'Прил.12 согаз'!N87+'Прил.12 альфа'!N87</f>
        <v>0</v>
      </c>
      <c r="O87" s="85">
        <f>'Прил.12 согаз'!O87+'Прил.12 альфа'!O87</f>
        <v>0</v>
      </c>
      <c r="P87" s="85">
        <f>'Прил.12 согаз'!P87+'Прил.12 альфа'!P87</f>
        <v>0</v>
      </c>
      <c r="S87" s="23"/>
      <c r="T87" s="23"/>
    </row>
    <row r="88" spans="1:20" s="22" customFormat="1" ht="16.5" customHeight="1">
      <c r="A88" s="24">
        <v>7</v>
      </c>
      <c r="B88" s="41" t="s">
        <v>72</v>
      </c>
      <c r="C88" s="25" t="s">
        <v>35</v>
      </c>
      <c r="D88" s="83">
        <f t="shared" si="9"/>
        <v>0</v>
      </c>
      <c r="E88" s="84">
        <f t="shared" si="10"/>
        <v>0</v>
      </c>
      <c r="F88" s="84">
        <f t="shared" si="11"/>
        <v>0</v>
      </c>
      <c r="G88" s="83">
        <f>'Прил.12 согаз'!G88+'Прил.12 альфа'!G88</f>
        <v>0</v>
      </c>
      <c r="H88" s="83">
        <f>'Прил.12 согаз'!H88+'Прил.12 альфа'!H88</f>
        <v>0</v>
      </c>
      <c r="I88" s="83">
        <f>'Прил.12 согаз'!I88+'Прил.12 альфа'!I88</f>
        <v>0</v>
      </c>
      <c r="J88" s="83">
        <f>'Прил.12 согаз'!J88+'Прил.12 альфа'!J88</f>
        <v>0</v>
      </c>
      <c r="K88" s="83">
        <f>'Прил.12 согаз'!K88+'Прил.12 альфа'!K88</f>
        <v>0</v>
      </c>
      <c r="L88" s="83">
        <f>'Прил.12 согаз'!L88+'Прил.12 альфа'!L88</f>
        <v>0</v>
      </c>
      <c r="M88" s="83">
        <f>'Прил.12 согаз'!M88+'Прил.12 альфа'!M88</f>
        <v>0</v>
      </c>
      <c r="N88" s="83">
        <f>'Прил.12 согаз'!N88+'Прил.12 альфа'!N88</f>
        <v>0</v>
      </c>
      <c r="O88" s="83">
        <f>'Прил.12 согаз'!O88+'Прил.12 альфа'!O88</f>
        <v>0</v>
      </c>
      <c r="P88" s="83">
        <f>'Прил.12 согаз'!P88+'Прил.12 альфа'!P88</f>
        <v>0</v>
      </c>
      <c r="S88" s="23"/>
      <c r="T88" s="23"/>
    </row>
    <row r="89" spans="1:20" s="22" customFormat="1" ht="16.5" customHeight="1">
      <c r="A89" s="24">
        <v>9</v>
      </c>
      <c r="B89" s="41" t="s">
        <v>178</v>
      </c>
      <c r="C89" s="25" t="s">
        <v>177</v>
      </c>
      <c r="D89" s="81">
        <f t="shared" si="9"/>
        <v>419265</v>
      </c>
      <c r="E89" s="82">
        <f t="shared" si="10"/>
        <v>192148</v>
      </c>
      <c r="F89" s="82">
        <f t="shared" si="11"/>
        <v>227117</v>
      </c>
      <c r="G89" s="81">
        <f>'Прил.12 согаз'!G89+'Прил.12 альфа'!G89</f>
        <v>1928</v>
      </c>
      <c r="H89" s="81">
        <f>'Прил.12 согаз'!H89+'Прил.12 альфа'!H89</f>
        <v>1905</v>
      </c>
      <c r="I89" s="81">
        <f>'Прил.12 согаз'!I89+'Прил.12 альфа'!I89</f>
        <v>10107</v>
      </c>
      <c r="J89" s="81">
        <f>'Прил.12 согаз'!J89+'Прил.12 альфа'!J89</f>
        <v>9698</v>
      </c>
      <c r="K89" s="81">
        <f>'Прил.12 согаз'!K89+'Прил.12 альфа'!K89</f>
        <v>31981</v>
      </c>
      <c r="L89" s="81">
        <f>'Прил.12 согаз'!L89+'Прил.12 альфа'!L89</f>
        <v>30244</v>
      </c>
      <c r="M89" s="81">
        <f>'Прил.12 согаз'!M89+'Прил.12 альфа'!M89</f>
        <v>119516</v>
      </c>
      <c r="N89" s="81">
        <f>'Прил.12 согаз'!N89+'Прил.12 альфа'!N89</f>
        <v>111584</v>
      </c>
      <c r="O89" s="81">
        <f>'Прил.12 согаз'!O89+'Прил.12 альфа'!O89</f>
        <v>28616</v>
      </c>
      <c r="P89" s="81">
        <f>'Прил.12 согаз'!P89+'Прил.12 альфа'!P89</f>
        <v>73686</v>
      </c>
      <c r="S89" s="23"/>
      <c r="T89" s="23"/>
    </row>
    <row r="90" spans="1:20" s="22" customFormat="1" ht="16.5" customHeight="1">
      <c r="A90" s="24">
        <v>10</v>
      </c>
      <c r="B90" s="41" t="s">
        <v>79</v>
      </c>
      <c r="C90" s="25" t="s">
        <v>42</v>
      </c>
      <c r="D90" s="26">
        <f t="shared" si="9"/>
        <v>17199</v>
      </c>
      <c r="E90" s="27">
        <f t="shared" si="10"/>
        <v>8092</v>
      </c>
      <c r="F90" s="27">
        <f t="shared" si="11"/>
        <v>9107</v>
      </c>
      <c r="G90" s="26">
        <f>'Прил.12 согаз'!G90+'Прил.12 альфа'!G90</f>
        <v>55</v>
      </c>
      <c r="H90" s="26">
        <f>'Прил.12 согаз'!H90+'Прил.12 альфа'!H90</f>
        <v>56</v>
      </c>
      <c r="I90" s="26">
        <f>'Прил.12 согаз'!I90+'Прил.12 альфа'!I90</f>
        <v>426</v>
      </c>
      <c r="J90" s="26">
        <f>'Прил.12 согаз'!J90+'Прил.12 альфа'!J90</f>
        <v>363</v>
      </c>
      <c r="K90" s="26">
        <f>'Прил.12 согаз'!K90+'Прил.12 альфа'!K90</f>
        <v>1380</v>
      </c>
      <c r="L90" s="26">
        <f>'Прил.12 согаз'!L90+'Прил.12 альфа'!L90</f>
        <v>1289</v>
      </c>
      <c r="M90" s="26">
        <f>'Прил.12 согаз'!M90+'Прил.12 альфа'!M90</f>
        <v>4992</v>
      </c>
      <c r="N90" s="26">
        <f>'Прил.12 согаз'!N90+'Прил.12 альфа'!N90</f>
        <v>4305</v>
      </c>
      <c r="O90" s="26">
        <f>'Прил.12 согаз'!O90+'Прил.12 альфа'!O90</f>
        <v>1239</v>
      </c>
      <c r="P90" s="26">
        <f>'Прил.12 согаз'!P90+'Прил.12 альфа'!P90</f>
        <v>3094</v>
      </c>
      <c r="S90" s="23"/>
      <c r="T90" s="23"/>
    </row>
    <row r="91" spans="1:20" s="22" customFormat="1" ht="16.5" customHeight="1">
      <c r="A91" s="24">
        <v>11</v>
      </c>
      <c r="B91" s="41" t="s">
        <v>80</v>
      </c>
      <c r="C91" s="25" t="s">
        <v>43</v>
      </c>
      <c r="D91" s="26">
        <f t="shared" si="9"/>
        <v>45138</v>
      </c>
      <c r="E91" s="27">
        <f t="shared" si="10"/>
        <v>19992</v>
      </c>
      <c r="F91" s="27">
        <f t="shared" si="11"/>
        <v>25146</v>
      </c>
      <c r="G91" s="26">
        <f>'Прил.12 согаз'!G91+'Прил.12 альфа'!G91</f>
        <v>298</v>
      </c>
      <c r="H91" s="26">
        <f>'Прил.12 согаз'!H91+'Прил.12 альфа'!H91</f>
        <v>258</v>
      </c>
      <c r="I91" s="26">
        <f>'Прил.12 согаз'!I91+'Прил.12 альфа'!I91</f>
        <v>1647</v>
      </c>
      <c r="J91" s="26">
        <f>'Прил.12 согаз'!J91+'Прил.12 альфа'!J91</f>
        <v>1522</v>
      </c>
      <c r="K91" s="26">
        <f>'Прил.12 согаз'!K91+'Прил.12 альфа'!K91</f>
        <v>4873</v>
      </c>
      <c r="L91" s="26">
        <f>'Прил.12 согаз'!L91+'Прил.12 альфа'!L91</f>
        <v>4599</v>
      </c>
      <c r="M91" s="26">
        <f>'Прил.12 согаз'!M91+'Прил.12 альфа'!M91</f>
        <v>11330</v>
      </c>
      <c r="N91" s="26">
        <f>'Прил.12 согаз'!N91+'Прил.12 альфа'!N91</f>
        <v>13927</v>
      </c>
      <c r="O91" s="26">
        <f>'Прил.12 согаз'!O91+'Прил.12 альфа'!O91</f>
        <v>1844</v>
      </c>
      <c r="P91" s="26">
        <f>'Прил.12 согаз'!P91+'Прил.12 альфа'!P91</f>
        <v>4840</v>
      </c>
      <c r="S91" s="23"/>
      <c r="T91" s="23"/>
    </row>
    <row r="92" spans="1:20" s="22" customFormat="1" ht="16.5" customHeight="1">
      <c r="A92" s="24">
        <v>12</v>
      </c>
      <c r="B92" s="41"/>
      <c r="C92" s="25"/>
      <c r="D92" s="26">
        <f t="shared" si="9"/>
        <v>0</v>
      </c>
      <c r="E92" s="27">
        <f t="shared" si="10"/>
        <v>0</v>
      </c>
      <c r="F92" s="27">
        <f t="shared" si="11"/>
        <v>0</v>
      </c>
      <c r="G92" s="26"/>
      <c r="H92" s="26"/>
      <c r="I92" s="26"/>
      <c r="J92" s="26"/>
      <c r="K92" s="26"/>
      <c r="L92" s="26"/>
      <c r="M92" s="26"/>
      <c r="N92" s="26"/>
      <c r="O92" s="26"/>
      <c r="P92" s="26"/>
      <c r="S92" s="23"/>
      <c r="T92" s="23"/>
    </row>
    <row r="93" spans="1:16" s="33" customFormat="1" ht="16.5" customHeight="1">
      <c r="A93" s="42"/>
      <c r="B93" s="43"/>
      <c r="C93" s="44"/>
      <c r="D93" s="45"/>
      <c r="E93" s="46"/>
      <c r="F93" s="46"/>
      <c r="G93" s="46"/>
      <c r="H93" s="47"/>
      <c r="I93" s="46"/>
      <c r="J93" s="47"/>
      <c r="K93" s="47"/>
      <c r="L93" s="47"/>
      <c r="M93" s="47"/>
      <c r="N93" s="47"/>
      <c r="O93" s="48"/>
      <c r="P93" s="48"/>
    </row>
    <row r="94" spans="1:16" s="33" customFormat="1" ht="16.5" customHeight="1">
      <c r="A94" s="42"/>
      <c r="B94" s="43"/>
      <c r="C94" s="44"/>
      <c r="D94" s="45"/>
      <c r="E94" s="46"/>
      <c r="F94" s="46"/>
      <c r="G94" s="46"/>
      <c r="H94" s="47"/>
      <c r="I94" s="46"/>
      <c r="J94" s="47"/>
      <c r="K94" s="47"/>
      <c r="L94" s="47"/>
      <c r="M94" s="47"/>
      <c r="N94" s="47"/>
      <c r="O94" s="48"/>
      <c r="P94" s="48"/>
    </row>
    <row r="95" spans="1:14" s="18" customFormat="1" ht="5.25" customHeight="1">
      <c r="A95" s="34"/>
      <c r="B95" s="34"/>
      <c r="C95" s="35"/>
      <c r="D95" s="35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1:4" s="18" customFormat="1" ht="11.25" customHeight="1">
      <c r="A96" s="34"/>
      <c r="B96" s="34"/>
      <c r="C96" s="35"/>
      <c r="D96" s="35"/>
    </row>
    <row r="97" spans="1:13" s="38" customFormat="1" ht="18.75">
      <c r="A97" s="37" t="s">
        <v>59</v>
      </c>
      <c r="B97" s="37"/>
      <c r="E97" s="107"/>
      <c r="F97" s="107"/>
      <c r="G97" s="108"/>
      <c r="H97" s="108"/>
      <c r="I97" s="108"/>
      <c r="J97" s="108"/>
      <c r="K97" s="108"/>
      <c r="L97" s="108"/>
      <c r="M97" s="108"/>
    </row>
    <row r="98" spans="5:13" s="38" customFormat="1" ht="13.5" customHeight="1">
      <c r="E98" s="106" t="s">
        <v>60</v>
      </c>
      <c r="F98" s="106"/>
      <c r="G98" s="110" t="s">
        <v>61</v>
      </c>
      <c r="H98" s="110"/>
      <c r="I98" s="110"/>
      <c r="J98" s="110"/>
      <c r="K98" s="110"/>
      <c r="L98" s="110"/>
      <c r="M98" s="110"/>
    </row>
    <row r="99" spans="1:2" s="38" customFormat="1" ht="22.5" customHeight="1">
      <c r="A99" s="12" t="s">
        <v>62</v>
      </c>
      <c r="B99" s="12"/>
    </row>
    <row r="100" spans="1:13" s="38" customFormat="1" ht="21" customHeight="1">
      <c r="A100" s="108"/>
      <c r="B100" s="108"/>
      <c r="C100" s="108"/>
      <c r="D100" s="108"/>
      <c r="E100" s="107"/>
      <c r="F100" s="107"/>
      <c r="G100" s="108"/>
      <c r="H100" s="108"/>
      <c r="I100" s="108"/>
      <c r="J100" s="108"/>
      <c r="K100" s="108"/>
      <c r="L100" s="108"/>
      <c r="M100" s="108"/>
    </row>
    <row r="101" spans="1:13" s="39" customFormat="1" ht="12">
      <c r="A101" s="110" t="s">
        <v>63</v>
      </c>
      <c r="B101" s="110"/>
      <c r="C101" s="110"/>
      <c r="D101" s="110"/>
      <c r="E101" s="106" t="s">
        <v>60</v>
      </c>
      <c r="F101" s="106"/>
      <c r="G101" s="110" t="s">
        <v>61</v>
      </c>
      <c r="H101" s="110"/>
      <c r="I101" s="110"/>
      <c r="J101" s="110"/>
      <c r="K101" s="110"/>
      <c r="L101" s="110"/>
      <c r="M101" s="110"/>
    </row>
  </sheetData>
  <sheetProtection/>
  <mergeCells count="27">
    <mergeCell ref="G10:J10"/>
    <mergeCell ref="E101:F101"/>
    <mergeCell ref="G101:M101"/>
    <mergeCell ref="A100:D100"/>
    <mergeCell ref="E15:F17"/>
    <mergeCell ref="A101:D101"/>
    <mergeCell ref="G97:M97"/>
    <mergeCell ref="G98:M98"/>
    <mergeCell ref="E97:F97"/>
    <mergeCell ref="G16:L16"/>
    <mergeCell ref="M16:N16"/>
    <mergeCell ref="E98:F98"/>
    <mergeCell ref="E100:F100"/>
    <mergeCell ref="G100:M100"/>
    <mergeCell ref="G17:H17"/>
    <mergeCell ref="K17:L17"/>
    <mergeCell ref="I17:J17"/>
    <mergeCell ref="B15:B18"/>
    <mergeCell ref="O16:P16"/>
    <mergeCell ref="A8:P8"/>
    <mergeCell ref="A9:P9"/>
    <mergeCell ref="D12:N12"/>
    <mergeCell ref="D13:N13"/>
    <mergeCell ref="A15:A18"/>
    <mergeCell ref="D15:D18"/>
    <mergeCell ref="C15:C18"/>
    <mergeCell ref="G15:P15"/>
  </mergeCells>
  <printOptions horizontalCentered="1"/>
  <pageMargins left="1.1023622047244095" right="0.1968503937007874" top="0.1968503937007874" bottom="0.1968503937007874" header="0.5118110236220472" footer="0.5118110236220472"/>
  <pageSetup horizontalDpi="600" verticalDpi="600" orientation="portrait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T101"/>
  <sheetViews>
    <sheetView zoomScale="60" zoomScaleNormal="60" zoomScalePageLayoutView="0" workbookViewId="0" topLeftCell="A1">
      <pane xSplit="3" ySplit="19" topLeftCell="D20" activePane="bottomRight" state="frozen"/>
      <selection pane="topLeft" activeCell="A89" sqref="A89:IV89"/>
      <selection pane="topRight" activeCell="A89" sqref="A89:IV89"/>
      <selection pane="bottomLeft" activeCell="A89" sqref="A89:IV89"/>
      <selection pane="bottomRight" activeCell="A89" sqref="A89:IV89"/>
    </sheetView>
  </sheetViews>
  <sheetFormatPr defaultColWidth="9.00390625" defaultRowHeight="12.75"/>
  <cols>
    <col min="1" max="1" width="5.00390625" style="1" bestFit="1" customWidth="1"/>
    <col min="2" max="2" width="5.00390625" style="1" customWidth="1"/>
    <col min="3" max="3" width="51.125" style="3" customWidth="1"/>
    <col min="4" max="4" width="15.75390625" style="3" customWidth="1"/>
    <col min="5" max="16" width="11.75390625" style="3" customWidth="1"/>
    <col min="17" max="18" width="9.125" style="3" customWidth="1"/>
    <col min="19" max="20" width="9.125" style="5" customWidth="1"/>
    <col min="21" max="16384" width="9.125" style="3" customWidth="1"/>
  </cols>
  <sheetData>
    <row r="1" spans="3:12" ht="15" customHeight="1">
      <c r="C1" s="2"/>
      <c r="L1" s="4" t="s">
        <v>0</v>
      </c>
    </row>
    <row r="2" spans="3:12" ht="15" customHeight="1">
      <c r="C2" s="6"/>
      <c r="L2" s="4" t="s">
        <v>1</v>
      </c>
    </row>
    <row r="3" spans="3:12" ht="15" customHeight="1">
      <c r="C3" s="7"/>
      <c r="L3" s="4" t="s">
        <v>2</v>
      </c>
    </row>
    <row r="4" ht="15" customHeight="1">
      <c r="L4" s="4" t="s">
        <v>3</v>
      </c>
    </row>
    <row r="5" ht="15" customHeight="1">
      <c r="L5" s="4" t="s">
        <v>4</v>
      </c>
    </row>
    <row r="6" ht="24" customHeight="1">
      <c r="L6" s="49" t="s">
        <v>182</v>
      </c>
    </row>
    <row r="7" spans="12:16" ht="9.75" customHeight="1">
      <c r="L7" s="8"/>
      <c r="M7" s="8"/>
      <c r="N7" s="8"/>
      <c r="O7" s="8"/>
      <c r="P7" s="8"/>
    </row>
    <row r="8" spans="1:16" s="9" customFormat="1" ht="20.25">
      <c r="A8" s="94" t="s">
        <v>5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</row>
    <row r="9" spans="1:16" s="9" customFormat="1" ht="39" customHeight="1">
      <c r="A9" s="95" t="s">
        <v>6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</row>
    <row r="10" spans="6:13" s="9" customFormat="1" ht="20.25">
      <c r="F10" s="10" t="s">
        <v>7</v>
      </c>
      <c r="G10" s="109" t="s">
        <v>184</v>
      </c>
      <c r="H10" s="109"/>
      <c r="I10" s="109"/>
      <c r="J10" s="109"/>
      <c r="M10" s="11"/>
    </row>
    <row r="11" spans="12:16" ht="6.75" customHeight="1">
      <c r="L11" s="8"/>
      <c r="M11" s="8"/>
      <c r="N11" s="8"/>
      <c r="O11" s="8"/>
      <c r="P11" s="8"/>
    </row>
    <row r="12" spans="4:14" s="12" customFormat="1" ht="18.75">
      <c r="D12" s="96" t="s">
        <v>92</v>
      </c>
      <c r="E12" s="96"/>
      <c r="F12" s="96"/>
      <c r="G12" s="96"/>
      <c r="H12" s="96"/>
      <c r="I12" s="96"/>
      <c r="J12" s="96"/>
      <c r="K12" s="96"/>
      <c r="L12" s="96"/>
      <c r="M12" s="96"/>
      <c r="N12" s="96"/>
    </row>
    <row r="13" spans="4:14" s="13" customFormat="1" ht="15.75">
      <c r="D13" s="97" t="s">
        <v>8</v>
      </c>
      <c r="E13" s="97"/>
      <c r="F13" s="97"/>
      <c r="G13" s="97"/>
      <c r="H13" s="97"/>
      <c r="I13" s="97"/>
      <c r="J13" s="97"/>
      <c r="K13" s="97"/>
      <c r="L13" s="97"/>
      <c r="M13" s="97"/>
      <c r="N13" s="97"/>
    </row>
    <row r="14" spans="12:16" ht="4.5" customHeight="1">
      <c r="L14" s="8"/>
      <c r="M14" s="8"/>
      <c r="N14" s="8"/>
      <c r="O14" s="8"/>
      <c r="P14" s="8"/>
    </row>
    <row r="15" spans="1:16" s="14" customFormat="1" ht="18.75" customHeight="1">
      <c r="A15" s="98" t="s">
        <v>9</v>
      </c>
      <c r="B15" s="89" t="s">
        <v>64</v>
      </c>
      <c r="C15" s="98" t="s">
        <v>10</v>
      </c>
      <c r="D15" s="98" t="s">
        <v>11</v>
      </c>
      <c r="E15" s="111" t="s">
        <v>12</v>
      </c>
      <c r="F15" s="112"/>
      <c r="G15" s="101" t="s">
        <v>13</v>
      </c>
      <c r="H15" s="102"/>
      <c r="I15" s="102"/>
      <c r="J15" s="102"/>
      <c r="K15" s="102"/>
      <c r="L15" s="102"/>
      <c r="M15" s="102"/>
      <c r="N15" s="102"/>
      <c r="O15" s="102"/>
      <c r="P15" s="103"/>
    </row>
    <row r="16" spans="1:16" s="14" customFormat="1" ht="35.25" customHeight="1">
      <c r="A16" s="99"/>
      <c r="B16" s="90"/>
      <c r="C16" s="99"/>
      <c r="D16" s="99"/>
      <c r="E16" s="113"/>
      <c r="F16" s="114"/>
      <c r="G16" s="104" t="s">
        <v>14</v>
      </c>
      <c r="H16" s="117"/>
      <c r="I16" s="117"/>
      <c r="J16" s="117"/>
      <c r="K16" s="117"/>
      <c r="L16" s="105"/>
      <c r="M16" s="104" t="s">
        <v>15</v>
      </c>
      <c r="N16" s="105"/>
      <c r="O16" s="92" t="s">
        <v>16</v>
      </c>
      <c r="P16" s="93"/>
    </row>
    <row r="17" spans="1:16" s="14" customFormat="1" ht="31.5" customHeight="1">
      <c r="A17" s="99"/>
      <c r="B17" s="90"/>
      <c r="C17" s="99"/>
      <c r="D17" s="99"/>
      <c r="E17" s="115"/>
      <c r="F17" s="116"/>
      <c r="G17" s="92" t="s">
        <v>17</v>
      </c>
      <c r="H17" s="93"/>
      <c r="I17" s="92" t="s">
        <v>18</v>
      </c>
      <c r="J17" s="93"/>
      <c r="K17" s="92" t="s">
        <v>19</v>
      </c>
      <c r="L17" s="93"/>
      <c r="M17" s="15" t="s">
        <v>20</v>
      </c>
      <c r="N17" s="15" t="s">
        <v>21</v>
      </c>
      <c r="O17" s="15" t="s">
        <v>22</v>
      </c>
      <c r="P17" s="15" t="s">
        <v>23</v>
      </c>
    </row>
    <row r="18" spans="1:16" s="14" customFormat="1" ht="18.75">
      <c r="A18" s="100"/>
      <c r="B18" s="91"/>
      <c r="C18" s="100"/>
      <c r="D18" s="100"/>
      <c r="E18" s="16" t="s">
        <v>24</v>
      </c>
      <c r="F18" s="16" t="s">
        <v>25</v>
      </c>
      <c r="G18" s="16" t="s">
        <v>24</v>
      </c>
      <c r="H18" s="16" t="s">
        <v>25</v>
      </c>
      <c r="I18" s="16" t="s">
        <v>24</v>
      </c>
      <c r="J18" s="16" t="s">
        <v>25</v>
      </c>
      <c r="K18" s="16" t="s">
        <v>24</v>
      </c>
      <c r="L18" s="16" t="s">
        <v>25</v>
      </c>
      <c r="M18" s="16" t="s">
        <v>24</v>
      </c>
      <c r="N18" s="16" t="s">
        <v>25</v>
      </c>
      <c r="O18" s="16" t="s">
        <v>24</v>
      </c>
      <c r="P18" s="16" t="s">
        <v>25</v>
      </c>
    </row>
    <row r="19" spans="1:16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26</v>
      </c>
      <c r="B20" s="40"/>
      <c r="C20" s="20" t="s">
        <v>27</v>
      </c>
      <c r="D20" s="21">
        <f aca="true" t="shared" si="0" ref="D20:D45">E20+F20</f>
        <v>441711</v>
      </c>
      <c r="E20" s="21">
        <f aca="true" t="shared" si="1" ref="E20:E45">G20+I20+K20+M20+O20</f>
        <v>203186</v>
      </c>
      <c r="F20" s="21">
        <f aca="true" t="shared" si="2" ref="F20:F45">H20+J20+L20+N20+P20</f>
        <v>238525</v>
      </c>
      <c r="G20" s="21">
        <f aca="true" t="shared" si="3" ref="G20:P20">SUM(G21:G43)</f>
        <v>1977</v>
      </c>
      <c r="H20" s="21">
        <f t="shared" si="3"/>
        <v>1900</v>
      </c>
      <c r="I20" s="21">
        <f t="shared" si="3"/>
        <v>10866</v>
      </c>
      <c r="J20" s="21">
        <f t="shared" si="3"/>
        <v>10549</v>
      </c>
      <c r="K20" s="21">
        <f t="shared" si="3"/>
        <v>33186</v>
      </c>
      <c r="L20" s="21">
        <f t="shared" si="3"/>
        <v>31256</v>
      </c>
      <c r="M20" s="21">
        <f t="shared" si="3"/>
        <v>126213</v>
      </c>
      <c r="N20" s="21">
        <f t="shared" si="3"/>
        <v>116052</v>
      </c>
      <c r="O20" s="21">
        <f t="shared" si="3"/>
        <v>30944</v>
      </c>
      <c r="P20" s="21">
        <f t="shared" si="3"/>
        <v>78768</v>
      </c>
      <c r="S20" s="23"/>
      <c r="T20" s="23"/>
    </row>
    <row r="21" spans="1:20" s="28" customFormat="1" ht="16.5" customHeight="1">
      <c r="A21" s="24">
        <v>1</v>
      </c>
      <c r="B21" s="41" t="s">
        <v>65</v>
      </c>
      <c r="C21" s="25" t="s">
        <v>28</v>
      </c>
      <c r="D21" s="26">
        <f t="shared" si="0"/>
        <v>847</v>
      </c>
      <c r="E21" s="27">
        <f>G21+I21+K21+M21+O21</f>
        <v>241</v>
      </c>
      <c r="F21" s="27">
        <f t="shared" si="2"/>
        <v>606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192</v>
      </c>
      <c r="N21" s="27">
        <v>477</v>
      </c>
      <c r="O21" s="27">
        <v>49</v>
      </c>
      <c r="P21" s="27">
        <v>129</v>
      </c>
      <c r="S21" s="29"/>
      <c r="T21" s="29"/>
    </row>
    <row r="22" spans="1:20" s="28" customFormat="1" ht="16.5" customHeight="1">
      <c r="A22" s="24">
        <v>3</v>
      </c>
      <c r="B22" s="41" t="s">
        <v>66</v>
      </c>
      <c r="C22" s="25" t="s">
        <v>29</v>
      </c>
      <c r="D22" s="26">
        <f t="shared" si="0"/>
        <v>43990</v>
      </c>
      <c r="E22" s="27">
        <f t="shared" si="1"/>
        <v>21389</v>
      </c>
      <c r="F22" s="27">
        <f t="shared" si="2"/>
        <v>22601</v>
      </c>
      <c r="G22" s="27">
        <v>217</v>
      </c>
      <c r="H22" s="27">
        <v>195</v>
      </c>
      <c r="I22" s="27">
        <v>1087</v>
      </c>
      <c r="J22" s="27">
        <v>1047</v>
      </c>
      <c r="K22" s="27">
        <v>3116</v>
      </c>
      <c r="L22" s="27">
        <v>2990</v>
      </c>
      <c r="M22" s="27">
        <v>14013</v>
      </c>
      <c r="N22" s="27">
        <v>11039</v>
      </c>
      <c r="O22" s="27">
        <v>2956</v>
      </c>
      <c r="P22" s="27">
        <v>7330</v>
      </c>
      <c r="S22" s="29"/>
      <c r="T22" s="29"/>
    </row>
    <row r="23" spans="1:20" s="28" customFormat="1" ht="16.5" customHeight="1">
      <c r="A23" s="24">
        <v>4</v>
      </c>
      <c r="B23" s="41" t="s">
        <v>67</v>
      </c>
      <c r="C23" s="25" t="s">
        <v>30</v>
      </c>
      <c r="D23" s="26">
        <f t="shared" si="0"/>
        <v>2379</v>
      </c>
      <c r="E23" s="27">
        <f t="shared" si="1"/>
        <v>1212</v>
      </c>
      <c r="F23" s="27">
        <f t="shared" si="2"/>
        <v>1167</v>
      </c>
      <c r="G23" s="27">
        <v>6</v>
      </c>
      <c r="H23" s="27">
        <v>1</v>
      </c>
      <c r="I23" s="27">
        <v>18</v>
      </c>
      <c r="J23" s="27">
        <v>13</v>
      </c>
      <c r="K23" s="27">
        <v>116</v>
      </c>
      <c r="L23" s="27">
        <v>123</v>
      </c>
      <c r="M23" s="27">
        <v>893</v>
      </c>
      <c r="N23" s="27">
        <v>628</v>
      </c>
      <c r="O23" s="27">
        <v>179</v>
      </c>
      <c r="P23" s="27">
        <v>402</v>
      </c>
      <c r="S23" s="29"/>
      <c r="T23" s="29"/>
    </row>
    <row r="24" spans="1:20" s="28" customFormat="1" ht="16.5" customHeight="1">
      <c r="A24" s="24">
        <v>5</v>
      </c>
      <c r="B24" s="41" t="s">
        <v>68</v>
      </c>
      <c r="C24" s="25" t="s">
        <v>31</v>
      </c>
      <c r="D24" s="26">
        <f t="shared" si="0"/>
        <v>37235</v>
      </c>
      <c r="E24" s="27">
        <f t="shared" si="1"/>
        <v>17161</v>
      </c>
      <c r="F24" s="27">
        <f t="shared" si="2"/>
        <v>20074</v>
      </c>
      <c r="G24" s="27">
        <v>145</v>
      </c>
      <c r="H24" s="27">
        <v>140</v>
      </c>
      <c r="I24" s="27">
        <v>825</v>
      </c>
      <c r="J24" s="27">
        <v>800</v>
      </c>
      <c r="K24" s="27">
        <v>2836</v>
      </c>
      <c r="L24" s="27">
        <v>2726</v>
      </c>
      <c r="M24" s="27">
        <v>10589</v>
      </c>
      <c r="N24" s="27">
        <v>9336</v>
      </c>
      <c r="O24" s="27">
        <v>2766</v>
      </c>
      <c r="P24" s="27">
        <v>7072</v>
      </c>
      <c r="S24" s="29"/>
      <c r="T24" s="29"/>
    </row>
    <row r="25" spans="1:20" s="28" customFormat="1" ht="16.5" customHeight="1">
      <c r="A25" s="24">
        <v>6</v>
      </c>
      <c r="B25" s="41" t="s">
        <v>69</v>
      </c>
      <c r="C25" s="25" t="s">
        <v>32</v>
      </c>
      <c r="D25" s="26">
        <f t="shared" si="0"/>
        <v>866</v>
      </c>
      <c r="E25" s="27">
        <f t="shared" si="1"/>
        <v>516</v>
      </c>
      <c r="F25" s="27">
        <f t="shared" si="2"/>
        <v>350</v>
      </c>
      <c r="G25" s="27">
        <v>2</v>
      </c>
      <c r="H25" s="27">
        <v>0</v>
      </c>
      <c r="I25" s="27">
        <v>4</v>
      </c>
      <c r="J25" s="27">
        <v>2</v>
      </c>
      <c r="K25" s="27">
        <v>30</v>
      </c>
      <c r="L25" s="27">
        <v>33</v>
      </c>
      <c r="M25" s="27">
        <v>393</v>
      </c>
      <c r="N25" s="27">
        <v>177</v>
      </c>
      <c r="O25" s="27">
        <v>87</v>
      </c>
      <c r="P25" s="27">
        <v>138</v>
      </c>
      <c r="S25" s="29"/>
      <c r="T25" s="29"/>
    </row>
    <row r="26" spans="1:20" s="28" customFormat="1" ht="16.5" customHeight="1">
      <c r="A26" s="24">
        <v>7</v>
      </c>
      <c r="B26" s="41" t="s">
        <v>70</v>
      </c>
      <c r="C26" s="25" t="s">
        <v>33</v>
      </c>
      <c r="D26" s="26">
        <f t="shared" si="0"/>
        <v>19569</v>
      </c>
      <c r="E26" s="27">
        <f t="shared" si="1"/>
        <v>9445</v>
      </c>
      <c r="F26" s="27">
        <f t="shared" si="2"/>
        <v>10124</v>
      </c>
      <c r="G26" s="27">
        <v>89</v>
      </c>
      <c r="H26" s="27">
        <v>66</v>
      </c>
      <c r="I26" s="27">
        <v>431</v>
      </c>
      <c r="J26" s="27">
        <v>485</v>
      </c>
      <c r="K26" s="27">
        <v>1257</v>
      </c>
      <c r="L26" s="27">
        <v>1138</v>
      </c>
      <c r="M26" s="27">
        <v>6266</v>
      </c>
      <c r="N26" s="27">
        <v>4934</v>
      </c>
      <c r="O26" s="27">
        <v>1402</v>
      </c>
      <c r="P26" s="27">
        <v>3501</v>
      </c>
      <c r="S26" s="29"/>
      <c r="T26" s="29"/>
    </row>
    <row r="27" spans="1:20" s="28" customFormat="1" ht="16.5" customHeight="1">
      <c r="A27" s="24">
        <v>8</v>
      </c>
      <c r="B27" s="41" t="s">
        <v>71</v>
      </c>
      <c r="C27" s="25" t="s">
        <v>34</v>
      </c>
      <c r="D27" s="26">
        <f t="shared" si="0"/>
        <v>10867</v>
      </c>
      <c r="E27" s="27">
        <f t="shared" si="1"/>
        <v>5177</v>
      </c>
      <c r="F27" s="27">
        <f t="shared" si="2"/>
        <v>5690</v>
      </c>
      <c r="G27" s="27">
        <v>44</v>
      </c>
      <c r="H27" s="27">
        <v>59</v>
      </c>
      <c r="I27" s="27">
        <v>278</v>
      </c>
      <c r="J27" s="27">
        <v>255</v>
      </c>
      <c r="K27" s="27">
        <v>788</v>
      </c>
      <c r="L27" s="27">
        <v>787</v>
      </c>
      <c r="M27" s="27">
        <v>3351</v>
      </c>
      <c r="N27" s="27">
        <v>2919</v>
      </c>
      <c r="O27" s="27">
        <v>716</v>
      </c>
      <c r="P27" s="27">
        <v>1670</v>
      </c>
      <c r="S27" s="29"/>
      <c r="T27" s="29"/>
    </row>
    <row r="28" spans="1:20" s="28" customFormat="1" ht="16.5" customHeight="1">
      <c r="A28" s="24">
        <v>9</v>
      </c>
      <c r="B28" s="41" t="s">
        <v>72</v>
      </c>
      <c r="C28" s="25" t="s">
        <v>35</v>
      </c>
      <c r="D28" s="26">
        <f t="shared" si="0"/>
        <v>31478</v>
      </c>
      <c r="E28" s="27">
        <f t="shared" si="1"/>
        <v>14360</v>
      </c>
      <c r="F28" s="27">
        <f t="shared" si="2"/>
        <v>17118</v>
      </c>
      <c r="G28" s="27">
        <v>167</v>
      </c>
      <c r="H28" s="27">
        <v>196</v>
      </c>
      <c r="I28" s="27">
        <v>908</v>
      </c>
      <c r="J28" s="27">
        <v>896</v>
      </c>
      <c r="K28" s="27">
        <v>2840</v>
      </c>
      <c r="L28" s="27">
        <v>2693</v>
      </c>
      <c r="M28" s="27">
        <v>8791</v>
      </c>
      <c r="N28" s="27">
        <v>8627</v>
      </c>
      <c r="O28" s="27">
        <v>1654</v>
      </c>
      <c r="P28" s="27">
        <v>4706</v>
      </c>
      <c r="S28" s="29"/>
      <c r="T28" s="29"/>
    </row>
    <row r="29" spans="1:20" s="28" customFormat="1" ht="16.5" customHeight="1">
      <c r="A29" s="24">
        <v>10</v>
      </c>
      <c r="B29" s="41" t="s">
        <v>73</v>
      </c>
      <c r="C29" s="25" t="s">
        <v>36</v>
      </c>
      <c r="D29" s="26">
        <f t="shared" si="0"/>
        <v>24617</v>
      </c>
      <c r="E29" s="27">
        <f t="shared" si="1"/>
        <v>10485</v>
      </c>
      <c r="F29" s="27">
        <f t="shared" si="2"/>
        <v>14132</v>
      </c>
      <c r="G29" s="27">
        <v>182</v>
      </c>
      <c r="H29" s="27">
        <v>173</v>
      </c>
      <c r="I29" s="27">
        <v>891</v>
      </c>
      <c r="J29" s="27">
        <v>960</v>
      </c>
      <c r="K29" s="27">
        <v>2217</v>
      </c>
      <c r="L29" s="27">
        <v>2126</v>
      </c>
      <c r="M29" s="27">
        <v>5924</v>
      </c>
      <c r="N29" s="27">
        <v>7816</v>
      </c>
      <c r="O29" s="27">
        <v>1271</v>
      </c>
      <c r="P29" s="27">
        <v>3057</v>
      </c>
      <c r="S29" s="29"/>
      <c r="T29" s="29"/>
    </row>
    <row r="30" spans="1:20" s="28" customFormat="1" ht="16.5" customHeight="1">
      <c r="A30" s="24">
        <v>11</v>
      </c>
      <c r="B30" s="41" t="s">
        <v>74</v>
      </c>
      <c r="C30" s="25" t="s">
        <v>37</v>
      </c>
      <c r="D30" s="26">
        <f t="shared" si="0"/>
        <v>96036</v>
      </c>
      <c r="E30" s="27">
        <f t="shared" si="1"/>
        <v>42294</v>
      </c>
      <c r="F30" s="27">
        <f t="shared" si="2"/>
        <v>53742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33399</v>
      </c>
      <c r="N30" s="27">
        <v>30375</v>
      </c>
      <c r="O30" s="27">
        <v>8895</v>
      </c>
      <c r="P30" s="27">
        <v>23367</v>
      </c>
      <c r="S30" s="29"/>
      <c r="T30" s="29"/>
    </row>
    <row r="31" spans="1:20" s="28" customFormat="1" ht="16.5" customHeight="1">
      <c r="A31" s="24">
        <v>12</v>
      </c>
      <c r="B31" s="41" t="s">
        <v>180</v>
      </c>
      <c r="C31" s="25" t="s">
        <v>179</v>
      </c>
      <c r="D31" s="26">
        <f t="shared" si="0"/>
        <v>75289</v>
      </c>
      <c r="E31" s="27">
        <f t="shared" si="1"/>
        <v>32680</v>
      </c>
      <c r="F31" s="27">
        <f t="shared" si="2"/>
        <v>42609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26083</v>
      </c>
      <c r="N31" s="27">
        <v>24608</v>
      </c>
      <c r="O31" s="27">
        <v>6597</v>
      </c>
      <c r="P31" s="27">
        <v>18001</v>
      </c>
      <c r="S31" s="29"/>
      <c r="T31" s="29"/>
    </row>
    <row r="32" spans="1:20" s="28" customFormat="1" ht="16.5" customHeight="1">
      <c r="A32" s="24">
        <v>13</v>
      </c>
      <c r="B32" s="41" t="s">
        <v>75</v>
      </c>
      <c r="C32" s="25" t="s">
        <v>38</v>
      </c>
      <c r="D32" s="26">
        <f t="shared" si="0"/>
        <v>19502</v>
      </c>
      <c r="E32" s="27">
        <f t="shared" si="1"/>
        <v>9995</v>
      </c>
      <c r="F32" s="27">
        <f t="shared" si="2"/>
        <v>9507</v>
      </c>
      <c r="G32" s="27">
        <v>410</v>
      </c>
      <c r="H32" s="27">
        <v>418</v>
      </c>
      <c r="I32" s="27">
        <v>2353</v>
      </c>
      <c r="J32" s="27">
        <v>2229</v>
      </c>
      <c r="K32" s="27">
        <v>7232</v>
      </c>
      <c r="L32" s="27">
        <v>6860</v>
      </c>
      <c r="M32" s="27">
        <v>0</v>
      </c>
      <c r="N32" s="27">
        <v>0</v>
      </c>
      <c r="O32" s="27">
        <v>0</v>
      </c>
      <c r="P32" s="27">
        <v>0</v>
      </c>
      <c r="S32" s="29"/>
      <c r="T32" s="29"/>
    </row>
    <row r="33" spans="1:20" s="28" customFormat="1" ht="16.5" customHeight="1">
      <c r="A33" s="24">
        <v>14</v>
      </c>
      <c r="B33" s="41" t="s">
        <v>76</v>
      </c>
      <c r="C33" s="25" t="s">
        <v>39</v>
      </c>
      <c r="D33" s="26">
        <f t="shared" si="0"/>
        <v>13993</v>
      </c>
      <c r="E33" s="27">
        <f t="shared" si="1"/>
        <v>7345</v>
      </c>
      <c r="F33" s="27">
        <f t="shared" si="2"/>
        <v>6648</v>
      </c>
      <c r="G33" s="27">
        <v>279</v>
      </c>
      <c r="H33" s="27">
        <v>246</v>
      </c>
      <c r="I33" s="27">
        <v>1577</v>
      </c>
      <c r="J33" s="27">
        <v>1537</v>
      </c>
      <c r="K33" s="27">
        <v>5489</v>
      </c>
      <c r="L33" s="27">
        <v>4865</v>
      </c>
      <c r="M33" s="27">
        <v>0</v>
      </c>
      <c r="N33" s="27">
        <v>0</v>
      </c>
      <c r="O33" s="27">
        <v>0</v>
      </c>
      <c r="P33" s="27">
        <v>0</v>
      </c>
      <c r="S33" s="29"/>
      <c r="T33" s="29"/>
    </row>
    <row r="34" spans="1:20" s="28" customFormat="1" ht="16.5" customHeight="1">
      <c r="A34" s="24">
        <v>15</v>
      </c>
      <c r="B34" s="41" t="s">
        <v>77</v>
      </c>
      <c r="C34" s="25" t="s">
        <v>40</v>
      </c>
      <c r="D34" s="26">
        <f t="shared" si="0"/>
        <v>13151</v>
      </c>
      <c r="E34" s="27">
        <f t="shared" si="1"/>
        <v>6769</v>
      </c>
      <c r="F34" s="27">
        <f t="shared" si="2"/>
        <v>6382</v>
      </c>
      <c r="G34" s="27">
        <v>299</v>
      </c>
      <c r="H34" s="27">
        <v>265</v>
      </c>
      <c r="I34" s="27">
        <v>1534</v>
      </c>
      <c r="J34" s="27">
        <v>1479</v>
      </c>
      <c r="K34" s="27">
        <v>4936</v>
      </c>
      <c r="L34" s="27">
        <v>4638</v>
      </c>
      <c r="M34" s="27">
        <v>0</v>
      </c>
      <c r="N34" s="27">
        <v>0</v>
      </c>
      <c r="O34" s="27">
        <v>0</v>
      </c>
      <c r="P34" s="27">
        <v>0</v>
      </c>
      <c r="S34" s="29"/>
      <c r="T34" s="29"/>
    </row>
    <row r="35" spans="1:20" s="28" customFormat="1" ht="16.5" customHeight="1">
      <c r="A35" s="24">
        <v>16</v>
      </c>
      <c r="B35" s="41" t="s">
        <v>78</v>
      </c>
      <c r="C35" s="25" t="s">
        <v>41</v>
      </c>
      <c r="D35" s="26">
        <f t="shared" si="0"/>
        <v>9130</v>
      </c>
      <c r="E35" s="27">
        <f t="shared" si="1"/>
        <v>4539</v>
      </c>
      <c r="F35" s="27">
        <f t="shared" si="2"/>
        <v>4591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3307</v>
      </c>
      <c r="N35" s="27">
        <v>2716</v>
      </c>
      <c r="O35" s="27">
        <v>1232</v>
      </c>
      <c r="P35" s="27">
        <v>1875</v>
      </c>
      <c r="S35" s="29"/>
      <c r="T35" s="29"/>
    </row>
    <row r="36" spans="1:20" s="28" customFormat="1" ht="16.5" customHeight="1">
      <c r="A36" s="24">
        <v>17</v>
      </c>
      <c r="B36" s="41" t="s">
        <v>79</v>
      </c>
      <c r="C36" s="25" t="s">
        <v>42</v>
      </c>
      <c r="D36" s="26">
        <f t="shared" si="0"/>
        <v>14193</v>
      </c>
      <c r="E36" s="27">
        <f t="shared" si="1"/>
        <v>6823</v>
      </c>
      <c r="F36" s="27">
        <f t="shared" si="2"/>
        <v>7370</v>
      </c>
      <c r="G36" s="27">
        <v>57</v>
      </c>
      <c r="H36" s="27">
        <v>57</v>
      </c>
      <c r="I36" s="27">
        <v>398</v>
      </c>
      <c r="J36" s="27">
        <v>331</v>
      </c>
      <c r="K36" s="27">
        <v>1052</v>
      </c>
      <c r="L36" s="27">
        <v>1024</v>
      </c>
      <c r="M36" s="27">
        <v>4271</v>
      </c>
      <c r="N36" s="27">
        <v>3487</v>
      </c>
      <c r="O36" s="27">
        <v>1045</v>
      </c>
      <c r="P36" s="27">
        <v>2471</v>
      </c>
      <c r="S36" s="29"/>
      <c r="T36" s="29"/>
    </row>
    <row r="37" spans="1:20" s="28" customFormat="1" ht="16.5" customHeight="1">
      <c r="A37" s="24">
        <v>18</v>
      </c>
      <c r="B37" s="41" t="s">
        <v>80</v>
      </c>
      <c r="C37" s="25" t="s">
        <v>43</v>
      </c>
      <c r="D37" s="26">
        <f t="shared" si="0"/>
        <v>13849</v>
      </c>
      <c r="E37" s="27">
        <f t="shared" si="1"/>
        <v>6000</v>
      </c>
      <c r="F37" s="27">
        <f t="shared" si="2"/>
        <v>7849</v>
      </c>
      <c r="G37" s="27">
        <v>80</v>
      </c>
      <c r="H37" s="27">
        <v>84</v>
      </c>
      <c r="I37" s="27">
        <v>562</v>
      </c>
      <c r="J37" s="27">
        <v>515</v>
      </c>
      <c r="K37" s="27">
        <v>1277</v>
      </c>
      <c r="L37" s="27">
        <v>1253</v>
      </c>
      <c r="M37" s="27">
        <v>3496</v>
      </c>
      <c r="N37" s="27">
        <v>4480</v>
      </c>
      <c r="O37" s="27">
        <v>585</v>
      </c>
      <c r="P37" s="27">
        <v>1517</v>
      </c>
      <c r="S37" s="29"/>
      <c r="T37" s="29"/>
    </row>
    <row r="38" spans="1:20" s="28" customFormat="1" ht="16.5" customHeight="1">
      <c r="A38" s="24">
        <v>19</v>
      </c>
      <c r="B38" s="41" t="s">
        <v>81</v>
      </c>
      <c r="C38" s="25" t="s">
        <v>44</v>
      </c>
      <c r="D38" s="26">
        <f t="shared" si="0"/>
        <v>4400</v>
      </c>
      <c r="E38" s="27">
        <f t="shared" si="1"/>
        <v>1721</v>
      </c>
      <c r="F38" s="27">
        <f t="shared" si="2"/>
        <v>2679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1249</v>
      </c>
      <c r="N38" s="27">
        <v>1414</v>
      </c>
      <c r="O38" s="27">
        <v>472</v>
      </c>
      <c r="P38" s="27">
        <v>1265</v>
      </c>
      <c r="S38" s="29"/>
      <c r="T38" s="29"/>
    </row>
    <row r="39" spans="1:20" s="28" customFormat="1" ht="16.5" customHeight="1">
      <c r="A39" s="24">
        <v>20</v>
      </c>
      <c r="B39" s="41" t="s">
        <v>82</v>
      </c>
      <c r="C39" s="25" t="s">
        <v>45</v>
      </c>
      <c r="D39" s="26">
        <f t="shared" si="0"/>
        <v>3145</v>
      </c>
      <c r="E39" s="27">
        <f t="shared" si="1"/>
        <v>1736</v>
      </c>
      <c r="F39" s="27">
        <f t="shared" si="2"/>
        <v>1409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1309</v>
      </c>
      <c r="N39" s="27">
        <v>950</v>
      </c>
      <c r="O39" s="27">
        <v>427</v>
      </c>
      <c r="P39" s="27">
        <v>459</v>
      </c>
      <c r="S39" s="29"/>
      <c r="T39" s="29"/>
    </row>
    <row r="40" spans="1:20" s="28" customFormat="1" ht="16.5" customHeight="1">
      <c r="A40" s="24">
        <v>21</v>
      </c>
      <c r="B40" s="41" t="s">
        <v>83</v>
      </c>
      <c r="C40" s="25" t="s">
        <v>46</v>
      </c>
      <c r="D40" s="26">
        <f t="shared" si="0"/>
        <v>5097</v>
      </c>
      <c r="E40" s="27">
        <f t="shared" si="1"/>
        <v>2312</v>
      </c>
      <c r="F40" s="27">
        <f t="shared" si="2"/>
        <v>2785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1862</v>
      </c>
      <c r="N40" s="27">
        <v>1451</v>
      </c>
      <c r="O40" s="27">
        <v>450</v>
      </c>
      <c r="P40" s="27">
        <v>1334</v>
      </c>
      <c r="S40" s="29"/>
      <c r="T40" s="29"/>
    </row>
    <row r="41" spans="1:20" s="28" customFormat="1" ht="16.5" customHeight="1">
      <c r="A41" s="24">
        <v>22</v>
      </c>
      <c r="B41" s="41" t="s">
        <v>84</v>
      </c>
      <c r="C41" s="25" t="s">
        <v>47</v>
      </c>
      <c r="D41" s="26">
        <f t="shared" si="0"/>
        <v>411</v>
      </c>
      <c r="E41" s="27">
        <f t="shared" si="1"/>
        <v>238</v>
      </c>
      <c r="F41" s="27">
        <f t="shared" si="2"/>
        <v>173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202</v>
      </c>
      <c r="N41" s="27">
        <v>115</v>
      </c>
      <c r="O41" s="27">
        <v>36</v>
      </c>
      <c r="P41" s="27">
        <v>58</v>
      </c>
      <c r="S41" s="29"/>
      <c r="T41" s="29"/>
    </row>
    <row r="42" spans="1:20" s="28" customFormat="1" ht="16.5" customHeight="1">
      <c r="A42" s="24">
        <v>23</v>
      </c>
      <c r="B42" s="41" t="s">
        <v>85</v>
      </c>
      <c r="C42" s="25" t="s">
        <v>48</v>
      </c>
      <c r="D42" s="26">
        <f t="shared" si="0"/>
        <v>1667</v>
      </c>
      <c r="E42" s="27">
        <f t="shared" si="1"/>
        <v>748</v>
      </c>
      <c r="F42" s="27">
        <f t="shared" si="2"/>
        <v>919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623</v>
      </c>
      <c r="N42" s="27">
        <v>503</v>
      </c>
      <c r="O42" s="27">
        <v>125</v>
      </c>
      <c r="P42" s="27">
        <v>416</v>
      </c>
      <c r="S42" s="29"/>
      <c r="T42" s="29"/>
    </row>
    <row r="43" spans="1:20" s="28" customFormat="1" ht="16.5" customHeight="1">
      <c r="A43" s="24"/>
      <c r="B43" s="41"/>
      <c r="C43" s="25"/>
      <c r="D43" s="26">
        <f t="shared" si="0"/>
        <v>0</v>
      </c>
      <c r="E43" s="27">
        <f t="shared" si="1"/>
        <v>0</v>
      </c>
      <c r="F43" s="27">
        <f t="shared" si="2"/>
        <v>0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S43" s="29"/>
      <c r="T43" s="29"/>
    </row>
    <row r="44" spans="1:20" s="22" customFormat="1" ht="26.25" customHeight="1">
      <c r="A44" s="19" t="s">
        <v>49</v>
      </c>
      <c r="B44" s="40"/>
      <c r="C44" s="20" t="s">
        <v>50</v>
      </c>
      <c r="D44" s="21">
        <f t="shared" si="0"/>
        <v>194392</v>
      </c>
      <c r="E44" s="21">
        <f t="shared" si="1"/>
        <v>0</v>
      </c>
      <c r="F44" s="21">
        <f t="shared" si="2"/>
        <v>194392</v>
      </c>
      <c r="G44" s="21">
        <f aca="true" t="shared" si="4" ref="G44:P44">SUM(G45:G59)</f>
        <v>0</v>
      </c>
      <c r="H44" s="21">
        <f t="shared" si="4"/>
        <v>0</v>
      </c>
      <c r="I44" s="21">
        <f t="shared" si="4"/>
        <v>0</v>
      </c>
      <c r="J44" s="21">
        <f t="shared" si="4"/>
        <v>0</v>
      </c>
      <c r="K44" s="21">
        <f t="shared" si="4"/>
        <v>0</v>
      </c>
      <c r="L44" s="21">
        <f t="shared" si="4"/>
        <v>0</v>
      </c>
      <c r="M44" s="21">
        <f t="shared" si="4"/>
        <v>0</v>
      </c>
      <c r="N44" s="21">
        <f t="shared" si="4"/>
        <v>115725</v>
      </c>
      <c r="O44" s="21">
        <f t="shared" si="4"/>
        <v>0</v>
      </c>
      <c r="P44" s="21">
        <f t="shared" si="4"/>
        <v>78667</v>
      </c>
      <c r="S44" s="23"/>
      <c r="T44" s="23"/>
    </row>
    <row r="45" spans="1:20" s="28" customFormat="1" ht="16.5" customHeight="1">
      <c r="A45" s="24">
        <v>1</v>
      </c>
      <c r="B45" s="41" t="s">
        <v>86</v>
      </c>
      <c r="C45" s="25" t="s">
        <v>51</v>
      </c>
      <c r="D45" s="26">
        <f t="shared" si="0"/>
        <v>97794</v>
      </c>
      <c r="E45" s="27">
        <f t="shared" si="1"/>
        <v>0</v>
      </c>
      <c r="F45" s="27">
        <f t="shared" si="2"/>
        <v>97794</v>
      </c>
      <c r="G45" s="27"/>
      <c r="H45" s="27"/>
      <c r="I45" s="27"/>
      <c r="J45" s="27"/>
      <c r="K45" s="27"/>
      <c r="L45" s="27"/>
      <c r="M45" s="27"/>
      <c r="N45" s="27">
        <v>55719</v>
      </c>
      <c r="O45" s="27">
        <v>0</v>
      </c>
      <c r="P45" s="27">
        <v>42075</v>
      </c>
      <c r="S45" s="29"/>
      <c r="T45" s="29"/>
    </row>
    <row r="46" spans="1:20" s="28" customFormat="1" ht="16.5" customHeight="1">
      <c r="A46" s="24">
        <v>3</v>
      </c>
      <c r="B46" s="41" t="s">
        <v>66</v>
      </c>
      <c r="C46" s="25" t="s">
        <v>29</v>
      </c>
      <c r="D46" s="26">
        <f aca="true" t="shared" si="5" ref="D46:D79">E46+F46</f>
        <v>18513</v>
      </c>
      <c r="E46" s="27">
        <f aca="true" t="shared" si="6" ref="E46:E79">G46+I46+K46+M46+O46</f>
        <v>0</v>
      </c>
      <c r="F46" s="27">
        <f aca="true" t="shared" si="7" ref="F46:F79">H46+J46+L46+N46+P46</f>
        <v>18513</v>
      </c>
      <c r="G46" s="27"/>
      <c r="H46" s="27"/>
      <c r="I46" s="27"/>
      <c r="J46" s="27"/>
      <c r="K46" s="27"/>
      <c r="L46" s="27"/>
      <c r="M46" s="27"/>
      <c r="N46" s="27">
        <v>11146</v>
      </c>
      <c r="O46" s="27">
        <v>0</v>
      </c>
      <c r="P46" s="27">
        <v>7367</v>
      </c>
      <c r="S46" s="29"/>
      <c r="T46" s="29"/>
    </row>
    <row r="47" spans="1:20" s="28" customFormat="1" ht="16.5" customHeight="1">
      <c r="A47" s="24">
        <v>4</v>
      </c>
      <c r="B47" s="41" t="s">
        <v>67</v>
      </c>
      <c r="C47" s="25" t="s">
        <v>30</v>
      </c>
      <c r="D47" s="26">
        <f t="shared" si="5"/>
        <v>1153</v>
      </c>
      <c r="E47" s="27">
        <f t="shared" si="6"/>
        <v>0</v>
      </c>
      <c r="F47" s="27">
        <f t="shared" si="7"/>
        <v>1153</v>
      </c>
      <c r="G47" s="27"/>
      <c r="H47" s="27"/>
      <c r="I47" s="27"/>
      <c r="J47" s="27"/>
      <c r="K47" s="27"/>
      <c r="L47" s="27"/>
      <c r="M47" s="27"/>
      <c r="N47" s="27">
        <v>737</v>
      </c>
      <c r="O47" s="27">
        <v>0</v>
      </c>
      <c r="P47" s="27">
        <v>416</v>
      </c>
      <c r="S47" s="29"/>
      <c r="T47" s="29"/>
    </row>
    <row r="48" spans="1:20" s="28" customFormat="1" ht="16.5" customHeight="1">
      <c r="A48" s="24">
        <v>5</v>
      </c>
      <c r="B48" s="41" t="s">
        <v>68</v>
      </c>
      <c r="C48" s="30" t="s">
        <v>31</v>
      </c>
      <c r="D48" s="26">
        <f t="shared" si="5"/>
        <v>16947</v>
      </c>
      <c r="E48" s="27">
        <f t="shared" si="6"/>
        <v>0</v>
      </c>
      <c r="F48" s="27">
        <f t="shared" si="7"/>
        <v>16947</v>
      </c>
      <c r="G48" s="27"/>
      <c r="H48" s="27"/>
      <c r="I48" s="27"/>
      <c r="J48" s="27"/>
      <c r="K48" s="27"/>
      <c r="L48" s="27"/>
      <c r="M48" s="27"/>
      <c r="N48" s="27">
        <v>9744</v>
      </c>
      <c r="O48" s="27">
        <v>0</v>
      </c>
      <c r="P48" s="27">
        <v>7203</v>
      </c>
      <c r="S48" s="29"/>
      <c r="T48" s="29"/>
    </row>
    <row r="49" spans="1:20" s="22" customFormat="1" ht="16.5" customHeight="1">
      <c r="A49" s="24">
        <v>6</v>
      </c>
      <c r="B49" s="41" t="s">
        <v>69</v>
      </c>
      <c r="C49" s="25" t="s">
        <v>32</v>
      </c>
      <c r="D49" s="26">
        <f t="shared" si="5"/>
        <v>355</v>
      </c>
      <c r="E49" s="27">
        <f t="shared" si="6"/>
        <v>0</v>
      </c>
      <c r="F49" s="27">
        <f t="shared" si="7"/>
        <v>355</v>
      </c>
      <c r="G49" s="26"/>
      <c r="H49" s="26"/>
      <c r="I49" s="26"/>
      <c r="J49" s="26"/>
      <c r="K49" s="26"/>
      <c r="L49" s="26"/>
      <c r="M49" s="26"/>
      <c r="N49" s="27">
        <v>210</v>
      </c>
      <c r="O49" s="26">
        <v>0</v>
      </c>
      <c r="P49" s="27">
        <v>145</v>
      </c>
      <c r="S49" s="23"/>
      <c r="T49" s="23"/>
    </row>
    <row r="50" spans="1:20" s="22" customFormat="1" ht="16.5" customHeight="1">
      <c r="A50" s="24">
        <v>7</v>
      </c>
      <c r="B50" s="41" t="s">
        <v>70</v>
      </c>
      <c r="C50" s="25" t="s">
        <v>33</v>
      </c>
      <c r="D50" s="26">
        <f t="shared" si="5"/>
        <v>8553</v>
      </c>
      <c r="E50" s="27">
        <f t="shared" si="6"/>
        <v>0</v>
      </c>
      <c r="F50" s="27">
        <f t="shared" si="7"/>
        <v>8553</v>
      </c>
      <c r="G50" s="26"/>
      <c r="H50" s="26"/>
      <c r="I50" s="26"/>
      <c r="J50" s="26"/>
      <c r="K50" s="26"/>
      <c r="L50" s="26"/>
      <c r="M50" s="26"/>
      <c r="N50" s="27">
        <v>5046</v>
      </c>
      <c r="O50" s="26">
        <v>0</v>
      </c>
      <c r="P50" s="27">
        <v>3507</v>
      </c>
      <c r="S50" s="23"/>
      <c r="T50" s="23"/>
    </row>
    <row r="51" spans="1:20" s="22" customFormat="1" ht="16.5" customHeight="1">
      <c r="A51" s="24">
        <v>8</v>
      </c>
      <c r="B51" s="41" t="s">
        <v>71</v>
      </c>
      <c r="C51" s="25" t="s">
        <v>34</v>
      </c>
      <c r="D51" s="26">
        <f t="shared" si="5"/>
        <v>4675</v>
      </c>
      <c r="E51" s="27">
        <f t="shared" si="6"/>
        <v>0</v>
      </c>
      <c r="F51" s="27">
        <f t="shared" si="7"/>
        <v>4675</v>
      </c>
      <c r="G51" s="26"/>
      <c r="H51" s="26"/>
      <c r="I51" s="26"/>
      <c r="J51" s="26"/>
      <c r="K51" s="26"/>
      <c r="L51" s="26"/>
      <c r="M51" s="26"/>
      <c r="N51" s="27">
        <v>2993</v>
      </c>
      <c r="O51" s="26">
        <v>0</v>
      </c>
      <c r="P51" s="27">
        <v>1682</v>
      </c>
      <c r="S51" s="23"/>
      <c r="T51" s="23"/>
    </row>
    <row r="52" spans="1:20" s="22" customFormat="1" ht="16.5" customHeight="1">
      <c r="A52" s="24">
        <v>9</v>
      </c>
      <c r="B52" s="41" t="s">
        <v>72</v>
      </c>
      <c r="C52" s="25" t="s">
        <v>35</v>
      </c>
      <c r="D52" s="26">
        <f t="shared" si="5"/>
        <v>13615</v>
      </c>
      <c r="E52" s="27">
        <f t="shared" si="6"/>
        <v>0</v>
      </c>
      <c r="F52" s="27">
        <f t="shared" si="7"/>
        <v>13615</v>
      </c>
      <c r="G52" s="26"/>
      <c r="H52" s="26"/>
      <c r="I52" s="26"/>
      <c r="J52" s="26"/>
      <c r="K52" s="26"/>
      <c r="L52" s="26"/>
      <c r="M52" s="26"/>
      <c r="N52" s="27">
        <v>8841</v>
      </c>
      <c r="O52" s="26">
        <v>0</v>
      </c>
      <c r="P52" s="27">
        <v>4774</v>
      </c>
      <c r="S52" s="23"/>
      <c r="T52" s="23"/>
    </row>
    <row r="53" spans="1:20" s="22" customFormat="1" ht="16.5" customHeight="1">
      <c r="A53" s="24">
        <v>10</v>
      </c>
      <c r="B53" s="41" t="s">
        <v>73</v>
      </c>
      <c r="C53" s="25" t="s">
        <v>36</v>
      </c>
      <c r="D53" s="26">
        <f t="shared" si="5"/>
        <v>11055</v>
      </c>
      <c r="E53" s="27">
        <f t="shared" si="6"/>
        <v>0</v>
      </c>
      <c r="F53" s="27">
        <f t="shared" si="7"/>
        <v>11055</v>
      </c>
      <c r="G53" s="26"/>
      <c r="H53" s="26"/>
      <c r="I53" s="26"/>
      <c r="J53" s="26"/>
      <c r="K53" s="26"/>
      <c r="L53" s="26"/>
      <c r="M53" s="26"/>
      <c r="N53" s="27">
        <v>7966</v>
      </c>
      <c r="O53" s="26">
        <v>0</v>
      </c>
      <c r="P53" s="27">
        <v>3089</v>
      </c>
      <c r="S53" s="23"/>
      <c r="T53" s="23"/>
    </row>
    <row r="54" spans="1:20" s="28" customFormat="1" ht="16.5" customHeight="1">
      <c r="A54" s="24">
        <v>11</v>
      </c>
      <c r="B54" s="41" t="s">
        <v>78</v>
      </c>
      <c r="C54" s="25" t="s">
        <v>41</v>
      </c>
      <c r="D54" s="26">
        <f t="shared" si="5"/>
        <v>4257</v>
      </c>
      <c r="E54" s="27">
        <f t="shared" si="6"/>
        <v>0</v>
      </c>
      <c r="F54" s="27">
        <f t="shared" si="7"/>
        <v>4257</v>
      </c>
      <c r="G54" s="27"/>
      <c r="H54" s="27"/>
      <c r="I54" s="27"/>
      <c r="J54" s="27"/>
      <c r="K54" s="27"/>
      <c r="L54" s="27"/>
      <c r="M54" s="27"/>
      <c r="N54" s="27">
        <v>2459</v>
      </c>
      <c r="O54" s="27">
        <v>0</v>
      </c>
      <c r="P54" s="27">
        <v>1798</v>
      </c>
      <c r="S54" s="29"/>
      <c r="T54" s="29"/>
    </row>
    <row r="55" spans="1:20" s="28" customFormat="1" ht="16.5" customHeight="1">
      <c r="A55" s="24">
        <v>12</v>
      </c>
      <c r="B55" s="41" t="s">
        <v>79</v>
      </c>
      <c r="C55" s="25" t="s">
        <v>42</v>
      </c>
      <c r="D55" s="26">
        <f t="shared" si="5"/>
        <v>5996</v>
      </c>
      <c r="E55" s="27">
        <f t="shared" si="6"/>
        <v>0</v>
      </c>
      <c r="F55" s="27">
        <f t="shared" si="7"/>
        <v>5996</v>
      </c>
      <c r="G55" s="27"/>
      <c r="H55" s="27"/>
      <c r="I55" s="27"/>
      <c r="J55" s="27"/>
      <c r="K55" s="27"/>
      <c r="L55" s="27"/>
      <c r="M55" s="27"/>
      <c r="N55" s="27">
        <v>3522</v>
      </c>
      <c r="O55" s="27">
        <v>0</v>
      </c>
      <c r="P55" s="27">
        <v>2474</v>
      </c>
      <c r="S55" s="29"/>
      <c r="T55" s="29"/>
    </row>
    <row r="56" spans="1:20" s="28" customFormat="1" ht="16.5" customHeight="1">
      <c r="A56" s="24">
        <v>13</v>
      </c>
      <c r="B56" s="41" t="s">
        <v>80</v>
      </c>
      <c r="C56" s="25" t="s">
        <v>43</v>
      </c>
      <c r="D56" s="26">
        <f t="shared" si="5"/>
        <v>6199</v>
      </c>
      <c r="E56" s="27">
        <f t="shared" si="6"/>
        <v>0</v>
      </c>
      <c r="F56" s="27">
        <f t="shared" si="7"/>
        <v>6199</v>
      </c>
      <c r="G56" s="27"/>
      <c r="H56" s="27"/>
      <c r="I56" s="27"/>
      <c r="J56" s="27"/>
      <c r="K56" s="27"/>
      <c r="L56" s="27"/>
      <c r="M56" s="27"/>
      <c r="N56" s="27">
        <v>4650</v>
      </c>
      <c r="O56" s="27">
        <v>0</v>
      </c>
      <c r="P56" s="27">
        <v>1549</v>
      </c>
      <c r="S56" s="29"/>
      <c r="T56" s="29"/>
    </row>
    <row r="57" spans="1:20" s="22" customFormat="1" ht="16.5" customHeight="1">
      <c r="A57" s="24">
        <v>14</v>
      </c>
      <c r="B57" s="41" t="s">
        <v>81</v>
      </c>
      <c r="C57" s="25" t="s">
        <v>44</v>
      </c>
      <c r="D57" s="26">
        <f t="shared" si="5"/>
        <v>2651</v>
      </c>
      <c r="E57" s="27">
        <f t="shared" si="6"/>
        <v>0</v>
      </c>
      <c r="F57" s="27">
        <f t="shared" si="7"/>
        <v>2651</v>
      </c>
      <c r="G57" s="26"/>
      <c r="H57" s="26"/>
      <c r="I57" s="26"/>
      <c r="J57" s="26"/>
      <c r="K57" s="26"/>
      <c r="L57" s="26"/>
      <c r="M57" s="26"/>
      <c r="N57" s="27">
        <v>1407</v>
      </c>
      <c r="O57" s="26">
        <v>0</v>
      </c>
      <c r="P57" s="27">
        <v>1244</v>
      </c>
      <c r="S57" s="23"/>
      <c r="T57" s="23"/>
    </row>
    <row r="58" spans="1:20" s="22" customFormat="1" ht="16.5" customHeight="1">
      <c r="A58" s="24">
        <v>15</v>
      </c>
      <c r="B58" s="41" t="s">
        <v>83</v>
      </c>
      <c r="C58" s="25" t="s">
        <v>52</v>
      </c>
      <c r="D58" s="26">
        <f t="shared" si="5"/>
        <v>2474</v>
      </c>
      <c r="E58" s="27">
        <f t="shared" si="6"/>
        <v>0</v>
      </c>
      <c r="F58" s="27">
        <f t="shared" si="7"/>
        <v>2474</v>
      </c>
      <c r="G58" s="26"/>
      <c r="H58" s="26"/>
      <c r="I58" s="26"/>
      <c r="J58" s="26"/>
      <c r="K58" s="26"/>
      <c r="L58" s="26"/>
      <c r="M58" s="26"/>
      <c r="N58" s="27">
        <v>1186</v>
      </c>
      <c r="O58" s="26">
        <v>0</v>
      </c>
      <c r="P58" s="27">
        <v>1288</v>
      </c>
      <c r="S58" s="23"/>
      <c r="T58" s="23"/>
    </row>
    <row r="59" spans="1:20" s="22" customFormat="1" ht="16.5" customHeight="1">
      <c r="A59" s="24">
        <v>16</v>
      </c>
      <c r="B59" s="41" t="s">
        <v>84</v>
      </c>
      <c r="C59" s="25" t="s">
        <v>47</v>
      </c>
      <c r="D59" s="26">
        <f t="shared" si="5"/>
        <v>155</v>
      </c>
      <c r="E59" s="27">
        <f t="shared" si="6"/>
        <v>0</v>
      </c>
      <c r="F59" s="27">
        <f t="shared" si="7"/>
        <v>155</v>
      </c>
      <c r="G59" s="26"/>
      <c r="H59" s="26"/>
      <c r="I59" s="26"/>
      <c r="J59" s="26"/>
      <c r="K59" s="26"/>
      <c r="L59" s="26"/>
      <c r="M59" s="26"/>
      <c r="N59" s="27">
        <v>99</v>
      </c>
      <c r="O59" s="26">
        <v>0</v>
      </c>
      <c r="P59" s="27">
        <v>56</v>
      </c>
      <c r="S59" s="23"/>
      <c r="T59" s="23"/>
    </row>
    <row r="60" spans="1:20" s="22" customFormat="1" ht="26.25" customHeight="1">
      <c r="A60" s="19" t="s">
        <v>53</v>
      </c>
      <c r="B60" s="40"/>
      <c r="C60" s="20" t="s">
        <v>54</v>
      </c>
      <c r="D60" s="21">
        <f t="shared" si="5"/>
        <v>440291</v>
      </c>
      <c r="E60" s="21">
        <f t="shared" si="6"/>
        <v>202559</v>
      </c>
      <c r="F60" s="21">
        <f t="shared" si="7"/>
        <v>237732</v>
      </c>
      <c r="G60" s="21">
        <f aca="true" t="shared" si="8" ref="G60:P60">SUM(G61:G80)</f>
        <v>1971</v>
      </c>
      <c r="H60" s="21">
        <f t="shared" si="8"/>
        <v>1895</v>
      </c>
      <c r="I60" s="21">
        <f t="shared" si="8"/>
        <v>10828</v>
      </c>
      <c r="J60" s="21">
        <f t="shared" si="8"/>
        <v>10505</v>
      </c>
      <c r="K60" s="21">
        <f t="shared" si="8"/>
        <v>33038</v>
      </c>
      <c r="L60" s="21">
        <f t="shared" si="8"/>
        <v>31125</v>
      </c>
      <c r="M60" s="21">
        <f t="shared" si="8"/>
        <v>125834</v>
      </c>
      <c r="N60" s="21">
        <f t="shared" si="8"/>
        <v>115544</v>
      </c>
      <c r="O60" s="21">
        <f t="shared" si="8"/>
        <v>30888</v>
      </c>
      <c r="P60" s="21">
        <f t="shared" si="8"/>
        <v>78663</v>
      </c>
      <c r="S60" s="23"/>
      <c r="T60" s="23"/>
    </row>
    <row r="61" spans="1:20" s="22" customFormat="1" ht="16.5" customHeight="1">
      <c r="A61" s="24">
        <v>1</v>
      </c>
      <c r="B61" s="41" t="s">
        <v>65</v>
      </c>
      <c r="C61" s="25" t="s">
        <v>28</v>
      </c>
      <c r="D61" s="26">
        <f t="shared" si="5"/>
        <v>481</v>
      </c>
      <c r="E61" s="27">
        <f t="shared" si="6"/>
        <v>154</v>
      </c>
      <c r="F61" s="27">
        <f t="shared" si="7"/>
        <v>327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120</v>
      </c>
      <c r="N61" s="26">
        <v>256</v>
      </c>
      <c r="O61" s="26">
        <v>34</v>
      </c>
      <c r="P61" s="26">
        <v>71</v>
      </c>
      <c r="S61" s="23"/>
      <c r="T61" s="23"/>
    </row>
    <row r="62" spans="1:20" s="22" customFormat="1" ht="16.5" customHeight="1">
      <c r="A62" s="24">
        <v>2</v>
      </c>
      <c r="B62" s="41" t="s">
        <v>66</v>
      </c>
      <c r="C62" s="25" t="s">
        <v>29</v>
      </c>
      <c r="D62" s="26">
        <f t="shared" si="5"/>
        <v>19632</v>
      </c>
      <c r="E62" s="27">
        <f t="shared" si="6"/>
        <v>9496</v>
      </c>
      <c r="F62" s="27">
        <f t="shared" si="7"/>
        <v>10136</v>
      </c>
      <c r="G62" s="26">
        <v>80</v>
      </c>
      <c r="H62" s="26">
        <v>77</v>
      </c>
      <c r="I62" s="26">
        <v>440</v>
      </c>
      <c r="J62" s="26">
        <v>430</v>
      </c>
      <c r="K62" s="26">
        <v>1386</v>
      </c>
      <c r="L62" s="26">
        <v>1298</v>
      </c>
      <c r="M62" s="26">
        <v>6261</v>
      </c>
      <c r="N62" s="26">
        <v>5035</v>
      </c>
      <c r="O62" s="26">
        <v>1329</v>
      </c>
      <c r="P62" s="26">
        <v>3296</v>
      </c>
      <c r="S62" s="23"/>
      <c r="T62" s="23"/>
    </row>
    <row r="63" spans="1:20" s="22" customFormat="1" ht="16.5" customHeight="1">
      <c r="A63" s="24">
        <v>3</v>
      </c>
      <c r="B63" s="41" t="s">
        <v>67</v>
      </c>
      <c r="C63" s="25" t="s">
        <v>30</v>
      </c>
      <c r="D63" s="26">
        <f t="shared" si="5"/>
        <v>2562</v>
      </c>
      <c r="E63" s="27">
        <f t="shared" si="6"/>
        <v>1285</v>
      </c>
      <c r="F63" s="27">
        <f t="shared" si="7"/>
        <v>1277</v>
      </c>
      <c r="G63" s="26">
        <v>6</v>
      </c>
      <c r="H63" s="26">
        <v>2</v>
      </c>
      <c r="I63" s="26">
        <v>18</v>
      </c>
      <c r="J63" s="26">
        <v>17</v>
      </c>
      <c r="K63" s="26">
        <v>122</v>
      </c>
      <c r="L63" s="26">
        <v>128</v>
      </c>
      <c r="M63" s="26">
        <v>955</v>
      </c>
      <c r="N63" s="26">
        <v>719</v>
      </c>
      <c r="O63" s="26">
        <v>184</v>
      </c>
      <c r="P63" s="26">
        <v>411</v>
      </c>
      <c r="S63" s="23"/>
      <c r="T63" s="23"/>
    </row>
    <row r="64" spans="1:20" s="22" customFormat="1" ht="16.5" customHeight="1">
      <c r="A64" s="24">
        <v>4</v>
      </c>
      <c r="B64" s="41" t="s">
        <v>68</v>
      </c>
      <c r="C64" s="25" t="s">
        <v>31</v>
      </c>
      <c r="D64" s="26">
        <f t="shared" si="5"/>
        <v>38593</v>
      </c>
      <c r="E64" s="27">
        <f t="shared" si="6"/>
        <v>17792</v>
      </c>
      <c r="F64" s="27">
        <f t="shared" si="7"/>
        <v>20801</v>
      </c>
      <c r="G64" s="26">
        <v>150</v>
      </c>
      <c r="H64" s="26">
        <v>145</v>
      </c>
      <c r="I64" s="26">
        <v>858</v>
      </c>
      <c r="J64" s="26">
        <v>841</v>
      </c>
      <c r="K64" s="26">
        <v>2911</v>
      </c>
      <c r="L64" s="26">
        <v>2786</v>
      </c>
      <c r="M64" s="26">
        <v>11046</v>
      </c>
      <c r="N64" s="26">
        <v>9845</v>
      </c>
      <c r="O64" s="26">
        <v>2827</v>
      </c>
      <c r="P64" s="26">
        <v>7184</v>
      </c>
      <c r="S64" s="23"/>
      <c r="T64" s="23"/>
    </row>
    <row r="65" spans="1:20" s="22" customFormat="1" ht="16.5" customHeight="1">
      <c r="A65" s="24">
        <v>5</v>
      </c>
      <c r="B65" s="41" t="s">
        <v>69</v>
      </c>
      <c r="C65" s="25" t="s">
        <v>32</v>
      </c>
      <c r="D65" s="26">
        <f t="shared" si="5"/>
        <v>943</v>
      </c>
      <c r="E65" s="27">
        <f t="shared" si="6"/>
        <v>550</v>
      </c>
      <c r="F65" s="27">
        <f t="shared" si="7"/>
        <v>393</v>
      </c>
      <c r="G65" s="26">
        <v>2</v>
      </c>
      <c r="H65" s="26">
        <v>2</v>
      </c>
      <c r="I65" s="26">
        <v>4</v>
      </c>
      <c r="J65" s="26">
        <v>5</v>
      </c>
      <c r="K65" s="26">
        <v>33</v>
      </c>
      <c r="L65" s="26">
        <v>33</v>
      </c>
      <c r="M65" s="26">
        <v>421</v>
      </c>
      <c r="N65" s="26">
        <v>209</v>
      </c>
      <c r="O65" s="26">
        <v>90</v>
      </c>
      <c r="P65" s="26">
        <v>144</v>
      </c>
      <c r="S65" s="23"/>
      <c r="T65" s="23"/>
    </row>
    <row r="66" spans="1:20" s="22" customFormat="1" ht="16.5" customHeight="1">
      <c r="A66" s="24">
        <v>6</v>
      </c>
      <c r="B66" s="41" t="s">
        <v>70</v>
      </c>
      <c r="C66" s="25" t="s">
        <v>33</v>
      </c>
      <c r="D66" s="26">
        <f t="shared" si="5"/>
        <v>516</v>
      </c>
      <c r="E66" s="27">
        <f t="shared" si="6"/>
        <v>298</v>
      </c>
      <c r="F66" s="27">
        <f t="shared" si="7"/>
        <v>218</v>
      </c>
      <c r="G66" s="26">
        <v>1</v>
      </c>
      <c r="H66" s="26">
        <v>1</v>
      </c>
      <c r="I66" s="26">
        <v>3</v>
      </c>
      <c r="J66" s="26">
        <v>0</v>
      </c>
      <c r="K66" s="26">
        <v>24</v>
      </c>
      <c r="L66" s="26">
        <v>15</v>
      </c>
      <c r="M66" s="26">
        <v>247</v>
      </c>
      <c r="N66" s="26">
        <v>155</v>
      </c>
      <c r="O66" s="26">
        <v>23</v>
      </c>
      <c r="P66" s="26">
        <v>47</v>
      </c>
      <c r="S66" s="23"/>
      <c r="T66" s="23"/>
    </row>
    <row r="67" spans="1:20" s="22" customFormat="1" ht="16.5" customHeight="1">
      <c r="A67" s="24">
        <v>7</v>
      </c>
      <c r="B67" s="41" t="s">
        <v>72</v>
      </c>
      <c r="C67" s="25" t="s">
        <v>35</v>
      </c>
      <c r="D67" s="26">
        <f t="shared" si="5"/>
        <v>32063</v>
      </c>
      <c r="E67" s="27">
        <f t="shared" si="6"/>
        <v>14602</v>
      </c>
      <c r="F67" s="27">
        <f t="shared" si="7"/>
        <v>17461</v>
      </c>
      <c r="G67" s="26">
        <v>169</v>
      </c>
      <c r="H67" s="26">
        <v>197</v>
      </c>
      <c r="I67" s="26">
        <v>919</v>
      </c>
      <c r="J67" s="26">
        <v>905</v>
      </c>
      <c r="K67" s="26">
        <v>2876</v>
      </c>
      <c r="L67" s="26">
        <v>2724</v>
      </c>
      <c r="M67" s="26">
        <v>8977</v>
      </c>
      <c r="N67" s="26">
        <v>8873</v>
      </c>
      <c r="O67" s="26">
        <v>1661</v>
      </c>
      <c r="P67" s="26">
        <v>4762</v>
      </c>
      <c r="S67" s="23"/>
      <c r="T67" s="23"/>
    </row>
    <row r="68" spans="1:20" s="22" customFormat="1" ht="16.5" customHeight="1">
      <c r="A68" s="24">
        <v>10</v>
      </c>
      <c r="B68" s="41" t="s">
        <v>180</v>
      </c>
      <c r="C68" s="25" t="s">
        <v>179</v>
      </c>
      <c r="D68" s="26">
        <f t="shared" si="5"/>
        <v>28874</v>
      </c>
      <c r="E68" s="27">
        <f t="shared" si="6"/>
        <v>12415</v>
      </c>
      <c r="F68" s="27">
        <f t="shared" si="7"/>
        <v>16459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10015</v>
      </c>
      <c r="N68" s="26">
        <v>9967</v>
      </c>
      <c r="O68" s="26">
        <v>2400</v>
      </c>
      <c r="P68" s="26">
        <v>6492</v>
      </c>
      <c r="S68" s="23"/>
      <c r="T68" s="23"/>
    </row>
    <row r="69" spans="1:20" s="22" customFormat="1" ht="16.5" customHeight="1">
      <c r="A69" s="24">
        <v>11</v>
      </c>
      <c r="B69" s="41" t="s">
        <v>87</v>
      </c>
      <c r="C69" s="25" t="s">
        <v>55</v>
      </c>
      <c r="D69" s="26">
        <f t="shared" si="5"/>
        <v>217776</v>
      </c>
      <c r="E69" s="27">
        <f t="shared" si="6"/>
        <v>99130</v>
      </c>
      <c r="F69" s="27">
        <f t="shared" si="7"/>
        <v>118646</v>
      </c>
      <c r="G69" s="26">
        <v>1150</v>
      </c>
      <c r="H69" s="26">
        <v>1083</v>
      </c>
      <c r="I69" s="26">
        <v>6260</v>
      </c>
      <c r="J69" s="26">
        <v>6097</v>
      </c>
      <c r="K69" s="26">
        <v>19571</v>
      </c>
      <c r="L69" s="26">
        <v>18217</v>
      </c>
      <c r="M69" s="26">
        <v>57092</v>
      </c>
      <c r="N69" s="26">
        <v>54088</v>
      </c>
      <c r="O69" s="26">
        <v>15057</v>
      </c>
      <c r="P69" s="26">
        <v>39161</v>
      </c>
      <c r="S69" s="23"/>
      <c r="T69" s="23"/>
    </row>
    <row r="70" spans="1:20" s="22" customFormat="1" ht="16.5" customHeight="1">
      <c r="A70" s="24">
        <v>12</v>
      </c>
      <c r="B70" s="41" t="s">
        <v>88</v>
      </c>
      <c r="C70" s="30" t="s">
        <v>56</v>
      </c>
      <c r="D70" s="26">
        <f t="shared" si="5"/>
        <v>24556</v>
      </c>
      <c r="E70" s="27">
        <f t="shared" si="6"/>
        <v>11981</v>
      </c>
      <c r="F70" s="27">
        <f t="shared" si="7"/>
        <v>12575</v>
      </c>
      <c r="G70" s="26">
        <v>140</v>
      </c>
      <c r="H70" s="26">
        <v>118</v>
      </c>
      <c r="I70" s="26">
        <v>651</v>
      </c>
      <c r="J70" s="26">
        <v>619</v>
      </c>
      <c r="K70" s="26">
        <v>1745</v>
      </c>
      <c r="L70" s="26">
        <v>1700</v>
      </c>
      <c r="M70" s="26">
        <v>7816</v>
      </c>
      <c r="N70" s="26">
        <v>6098</v>
      </c>
      <c r="O70" s="26">
        <v>1629</v>
      </c>
      <c r="P70" s="26">
        <v>4040</v>
      </c>
      <c r="S70" s="23"/>
      <c r="T70" s="23"/>
    </row>
    <row r="71" spans="1:20" s="22" customFormat="1" ht="16.5" customHeight="1">
      <c r="A71" s="24">
        <v>13</v>
      </c>
      <c r="B71" s="41" t="s">
        <v>89</v>
      </c>
      <c r="C71" s="25" t="s">
        <v>57</v>
      </c>
      <c r="D71" s="26">
        <f t="shared" si="5"/>
        <v>19285</v>
      </c>
      <c r="E71" s="27">
        <f t="shared" si="6"/>
        <v>9242</v>
      </c>
      <c r="F71" s="27">
        <f t="shared" si="7"/>
        <v>10043</v>
      </c>
      <c r="G71" s="27">
        <v>89</v>
      </c>
      <c r="H71" s="26">
        <v>67</v>
      </c>
      <c r="I71" s="27">
        <v>429</v>
      </c>
      <c r="J71" s="26">
        <v>485</v>
      </c>
      <c r="K71" s="26">
        <v>1241</v>
      </c>
      <c r="L71" s="26">
        <v>1131</v>
      </c>
      <c r="M71" s="26">
        <v>6095</v>
      </c>
      <c r="N71" s="26">
        <v>4891</v>
      </c>
      <c r="O71" s="26">
        <v>1388</v>
      </c>
      <c r="P71" s="26">
        <v>3469</v>
      </c>
      <c r="S71" s="23"/>
      <c r="T71" s="23"/>
    </row>
    <row r="72" spans="1:20" s="22" customFormat="1" ht="16.5" customHeight="1">
      <c r="A72" s="24">
        <v>14</v>
      </c>
      <c r="B72" s="41" t="s">
        <v>90</v>
      </c>
      <c r="C72" s="25" t="s">
        <v>58</v>
      </c>
      <c r="D72" s="26">
        <f t="shared" si="5"/>
        <v>11031</v>
      </c>
      <c r="E72" s="27">
        <f t="shared" si="6"/>
        <v>5238</v>
      </c>
      <c r="F72" s="27">
        <f t="shared" si="7"/>
        <v>5793</v>
      </c>
      <c r="G72" s="27">
        <v>44</v>
      </c>
      <c r="H72" s="26">
        <v>60</v>
      </c>
      <c r="I72" s="27">
        <v>281</v>
      </c>
      <c r="J72" s="26">
        <v>252</v>
      </c>
      <c r="K72" s="26">
        <v>782</v>
      </c>
      <c r="L72" s="26">
        <v>790</v>
      </c>
      <c r="M72" s="26">
        <v>3412</v>
      </c>
      <c r="N72" s="26">
        <v>3010</v>
      </c>
      <c r="O72" s="26">
        <v>719</v>
      </c>
      <c r="P72" s="26">
        <v>1681</v>
      </c>
      <c r="S72" s="23"/>
      <c r="T72" s="23"/>
    </row>
    <row r="73" spans="1:20" s="22" customFormat="1" ht="16.5" customHeight="1">
      <c r="A73" s="24">
        <v>15</v>
      </c>
      <c r="B73" s="41" t="s">
        <v>78</v>
      </c>
      <c r="C73" s="25" t="s">
        <v>41</v>
      </c>
      <c r="D73" s="26">
        <f t="shared" si="5"/>
        <v>5231</v>
      </c>
      <c r="E73" s="27">
        <f t="shared" si="6"/>
        <v>2782</v>
      </c>
      <c r="F73" s="27">
        <f t="shared" si="7"/>
        <v>2449</v>
      </c>
      <c r="G73" s="27">
        <v>0</v>
      </c>
      <c r="H73" s="26">
        <v>0</v>
      </c>
      <c r="I73" s="27">
        <v>0</v>
      </c>
      <c r="J73" s="26">
        <v>0</v>
      </c>
      <c r="K73" s="26">
        <v>0</v>
      </c>
      <c r="L73" s="26">
        <v>0</v>
      </c>
      <c r="M73" s="26">
        <v>1913</v>
      </c>
      <c r="N73" s="26">
        <v>1190</v>
      </c>
      <c r="O73" s="26">
        <v>869</v>
      </c>
      <c r="P73" s="26">
        <v>1259</v>
      </c>
      <c r="S73" s="23"/>
      <c r="T73" s="23"/>
    </row>
    <row r="74" spans="1:20" s="22" customFormat="1" ht="16.5" customHeight="1">
      <c r="A74" s="24">
        <v>16</v>
      </c>
      <c r="B74" s="41" t="s">
        <v>79</v>
      </c>
      <c r="C74" s="25" t="s">
        <v>42</v>
      </c>
      <c r="D74" s="26">
        <f t="shared" si="5"/>
        <v>14268</v>
      </c>
      <c r="E74" s="27">
        <f t="shared" si="6"/>
        <v>6848</v>
      </c>
      <c r="F74" s="27">
        <f t="shared" si="7"/>
        <v>7420</v>
      </c>
      <c r="G74" s="27">
        <v>57</v>
      </c>
      <c r="H74" s="26">
        <v>57</v>
      </c>
      <c r="I74" s="27">
        <v>399</v>
      </c>
      <c r="J74" s="26">
        <v>333</v>
      </c>
      <c r="K74" s="26">
        <v>1056</v>
      </c>
      <c r="L74" s="26">
        <v>1029</v>
      </c>
      <c r="M74" s="26">
        <v>4290</v>
      </c>
      <c r="N74" s="26">
        <v>3525</v>
      </c>
      <c r="O74" s="26">
        <v>1046</v>
      </c>
      <c r="P74" s="26">
        <v>2476</v>
      </c>
      <c r="S74" s="23"/>
      <c r="T74" s="23"/>
    </row>
    <row r="75" spans="1:20" s="22" customFormat="1" ht="16.5" customHeight="1">
      <c r="A75" s="24">
        <v>17</v>
      </c>
      <c r="B75" s="41" t="s">
        <v>80</v>
      </c>
      <c r="C75" s="25" t="s">
        <v>43</v>
      </c>
      <c r="D75" s="26">
        <f t="shared" si="5"/>
        <v>14272</v>
      </c>
      <c r="E75" s="27">
        <f t="shared" si="6"/>
        <v>6188</v>
      </c>
      <c r="F75" s="27">
        <f t="shared" si="7"/>
        <v>8084</v>
      </c>
      <c r="G75" s="27">
        <v>83</v>
      </c>
      <c r="H75" s="26">
        <v>86</v>
      </c>
      <c r="I75" s="27">
        <v>566</v>
      </c>
      <c r="J75" s="26">
        <v>521</v>
      </c>
      <c r="K75" s="26">
        <v>1291</v>
      </c>
      <c r="L75" s="26">
        <v>1274</v>
      </c>
      <c r="M75" s="26">
        <v>3652</v>
      </c>
      <c r="N75" s="26">
        <v>4660</v>
      </c>
      <c r="O75" s="26">
        <v>596</v>
      </c>
      <c r="P75" s="26">
        <v>1543</v>
      </c>
      <c r="S75" s="23"/>
      <c r="T75" s="23"/>
    </row>
    <row r="76" spans="1:20" s="22" customFormat="1" ht="16.5" customHeight="1">
      <c r="A76" s="24">
        <v>18</v>
      </c>
      <c r="B76" s="41" t="s">
        <v>81</v>
      </c>
      <c r="C76" s="25" t="s">
        <v>44</v>
      </c>
      <c r="D76" s="26">
        <f t="shared" si="5"/>
        <v>4425</v>
      </c>
      <c r="E76" s="27">
        <f t="shared" si="6"/>
        <v>1729</v>
      </c>
      <c r="F76" s="27">
        <f t="shared" si="7"/>
        <v>2696</v>
      </c>
      <c r="G76" s="27">
        <v>0</v>
      </c>
      <c r="H76" s="26">
        <v>0</v>
      </c>
      <c r="I76" s="27">
        <v>0</v>
      </c>
      <c r="J76" s="26">
        <v>0</v>
      </c>
      <c r="K76" s="26">
        <v>0</v>
      </c>
      <c r="L76" s="26">
        <v>0</v>
      </c>
      <c r="M76" s="26">
        <v>1256</v>
      </c>
      <c r="N76" s="26">
        <v>1426</v>
      </c>
      <c r="O76" s="26">
        <v>473</v>
      </c>
      <c r="P76" s="26">
        <v>1270</v>
      </c>
      <c r="S76" s="23"/>
      <c r="T76" s="23"/>
    </row>
    <row r="77" spans="1:20" s="22" customFormat="1" ht="16.5" customHeight="1">
      <c r="A77" s="24">
        <v>19</v>
      </c>
      <c r="B77" s="41" t="s">
        <v>82</v>
      </c>
      <c r="C77" s="25" t="s">
        <v>45</v>
      </c>
      <c r="D77" s="26">
        <f t="shared" si="5"/>
        <v>971</v>
      </c>
      <c r="E77" s="27">
        <f t="shared" si="6"/>
        <v>574</v>
      </c>
      <c r="F77" s="27">
        <f t="shared" si="7"/>
        <v>397</v>
      </c>
      <c r="G77" s="27">
        <v>0</v>
      </c>
      <c r="H77" s="26">
        <v>0</v>
      </c>
      <c r="I77" s="27">
        <v>0</v>
      </c>
      <c r="J77" s="26">
        <v>0</v>
      </c>
      <c r="K77" s="26">
        <v>0</v>
      </c>
      <c r="L77" s="26">
        <v>0</v>
      </c>
      <c r="M77" s="26">
        <v>424</v>
      </c>
      <c r="N77" s="26">
        <v>225</v>
      </c>
      <c r="O77" s="26">
        <v>150</v>
      </c>
      <c r="P77" s="26">
        <v>172</v>
      </c>
      <c r="S77" s="23"/>
      <c r="T77" s="23"/>
    </row>
    <row r="78" spans="1:16" s="33" customFormat="1" ht="16.5" customHeight="1">
      <c r="A78" s="24">
        <v>20</v>
      </c>
      <c r="B78" s="41" t="s">
        <v>83</v>
      </c>
      <c r="C78" s="25" t="s">
        <v>52</v>
      </c>
      <c r="D78" s="26">
        <f t="shared" si="5"/>
        <v>4408</v>
      </c>
      <c r="E78" s="27">
        <f t="shared" si="6"/>
        <v>2022</v>
      </c>
      <c r="F78" s="27">
        <f t="shared" si="7"/>
        <v>2386</v>
      </c>
      <c r="G78" s="27">
        <v>0</v>
      </c>
      <c r="H78" s="31">
        <v>0</v>
      </c>
      <c r="I78" s="27">
        <v>0</v>
      </c>
      <c r="J78" s="31">
        <v>0</v>
      </c>
      <c r="K78" s="31">
        <v>0</v>
      </c>
      <c r="L78" s="31">
        <v>0</v>
      </c>
      <c r="M78" s="31">
        <v>1642</v>
      </c>
      <c r="N78" s="31">
        <v>1259</v>
      </c>
      <c r="O78" s="32">
        <v>380</v>
      </c>
      <c r="P78" s="32">
        <v>1127</v>
      </c>
    </row>
    <row r="79" spans="1:16" s="33" customFormat="1" ht="16.5" customHeight="1">
      <c r="A79" s="24">
        <v>21</v>
      </c>
      <c r="B79" s="41" t="s">
        <v>84</v>
      </c>
      <c r="C79" s="25" t="s">
        <v>47</v>
      </c>
      <c r="D79" s="26">
        <f t="shared" si="5"/>
        <v>404</v>
      </c>
      <c r="E79" s="27">
        <f t="shared" si="6"/>
        <v>233</v>
      </c>
      <c r="F79" s="27">
        <f t="shared" si="7"/>
        <v>171</v>
      </c>
      <c r="G79" s="27">
        <v>0</v>
      </c>
      <c r="H79" s="31">
        <v>0</v>
      </c>
      <c r="I79" s="27">
        <v>0</v>
      </c>
      <c r="J79" s="31">
        <v>0</v>
      </c>
      <c r="K79" s="31">
        <v>0</v>
      </c>
      <c r="L79" s="31">
        <v>0</v>
      </c>
      <c r="M79" s="31">
        <v>200</v>
      </c>
      <c r="N79" s="31">
        <v>113</v>
      </c>
      <c r="O79" s="32">
        <v>33</v>
      </c>
      <c r="P79" s="32">
        <v>58</v>
      </c>
    </row>
    <row r="80" spans="1:16" s="33" customFormat="1" ht="16.5" customHeight="1">
      <c r="A80" s="24"/>
      <c r="B80" s="41"/>
      <c r="C80" s="25"/>
      <c r="D80" s="26">
        <f aca="true" t="shared" si="9" ref="D80:D92">E80+F80</f>
        <v>0</v>
      </c>
      <c r="E80" s="27">
        <f aca="true" t="shared" si="10" ref="E80:E92">G80+I80+K80+M80+O80</f>
        <v>0</v>
      </c>
      <c r="F80" s="27">
        <f aca="true" t="shared" si="11" ref="F80:F92">H80+J80+L80+N80+P80</f>
        <v>0</v>
      </c>
      <c r="G80" s="27"/>
      <c r="H80" s="31"/>
      <c r="I80" s="27"/>
      <c r="J80" s="31"/>
      <c r="K80" s="31"/>
      <c r="L80" s="31"/>
      <c r="M80" s="31"/>
      <c r="N80" s="31"/>
      <c r="O80" s="32"/>
      <c r="P80" s="32"/>
    </row>
    <row r="81" spans="1:20" s="22" customFormat="1" ht="26.25" customHeight="1">
      <c r="A81" s="19" t="s">
        <v>94</v>
      </c>
      <c r="B81" s="40"/>
      <c r="C81" s="20" t="s">
        <v>95</v>
      </c>
      <c r="D81" s="21">
        <f t="shared" si="9"/>
        <v>445013</v>
      </c>
      <c r="E81" s="21">
        <f t="shared" si="10"/>
        <v>205192</v>
      </c>
      <c r="F81" s="21">
        <f t="shared" si="11"/>
        <v>239821</v>
      </c>
      <c r="G81" s="21">
        <f>SUM(G82:G92)</f>
        <v>1992</v>
      </c>
      <c r="H81" s="21">
        <f aca="true" t="shared" si="12" ref="H81:P81">SUM(H82:H92)</f>
        <v>1910</v>
      </c>
      <c r="I81" s="21">
        <f t="shared" si="12"/>
        <v>10933</v>
      </c>
      <c r="J81" s="21">
        <f t="shared" si="12"/>
        <v>10603</v>
      </c>
      <c r="K81" s="21">
        <f t="shared" si="12"/>
        <v>33346</v>
      </c>
      <c r="L81" s="21">
        <f t="shared" si="12"/>
        <v>31396</v>
      </c>
      <c r="M81" s="21">
        <f t="shared" si="12"/>
        <v>127870</v>
      </c>
      <c r="N81" s="21">
        <f t="shared" si="12"/>
        <v>116997</v>
      </c>
      <c r="O81" s="21">
        <f t="shared" si="12"/>
        <v>31051</v>
      </c>
      <c r="P81" s="21">
        <f t="shared" si="12"/>
        <v>78915</v>
      </c>
      <c r="S81" s="23"/>
      <c r="T81" s="23"/>
    </row>
    <row r="82" spans="1:20" s="22" customFormat="1" ht="16.5" customHeight="1">
      <c r="A82" s="24">
        <v>1</v>
      </c>
      <c r="B82" s="41" t="s">
        <v>66</v>
      </c>
      <c r="C82" s="25" t="s">
        <v>29</v>
      </c>
      <c r="D82" s="26">
        <f t="shared" si="9"/>
        <v>48657</v>
      </c>
      <c r="E82" s="27">
        <f t="shared" si="10"/>
        <v>23211</v>
      </c>
      <c r="F82" s="27">
        <f t="shared" si="11"/>
        <v>25446</v>
      </c>
      <c r="G82" s="26">
        <f>'Прил. 11 СОГАЗ 2016'!F33+'Прил. 11 СОГАЗ 2016'!F34</f>
        <v>221</v>
      </c>
      <c r="H82" s="26">
        <f>'Прил. 11 СОГАЗ 2016'!G33+'Прил. 11 СОГАЗ 2016'!G34</f>
        <v>194</v>
      </c>
      <c r="I82" s="26">
        <f>'Прил. 11 СОГАЗ 2016'!H33+'Прил. 11 СОГАЗ 2016'!H34</f>
        <v>1090</v>
      </c>
      <c r="J82" s="26">
        <f>'Прил. 11 СОГАЗ 2016'!I33+'Прил. 11 СОГАЗ 2016'!I34</f>
        <v>1057</v>
      </c>
      <c r="K82" s="26">
        <f>'Прил. 11 СОГАЗ 2016'!J33+'Прил. 11 СОГАЗ 2016'!J34</f>
        <v>3136</v>
      </c>
      <c r="L82" s="26">
        <f>'Прил. 11 СОГАЗ 2016'!K33+'Прил. 11 СОГАЗ 2016'!K34</f>
        <v>3006</v>
      </c>
      <c r="M82" s="26">
        <f>'Прил. 11 СОГАЗ 2016'!L33+'Прил. 11 СОГАЗ 2016'!L34</f>
        <v>15328</v>
      </c>
      <c r="N82" s="26">
        <f>'Прил. 11 СОГАЗ 2016'!M33+'Прил. 11 СОГАЗ 2016'!M34</f>
        <v>12575</v>
      </c>
      <c r="O82" s="26">
        <f>'Прил. 11 СОГАЗ 2016'!N33+'Прил. 11 СОГАЗ 2016'!N34</f>
        <v>3436</v>
      </c>
      <c r="P82" s="26">
        <f>'Прил. 11 СОГАЗ 2016'!O33+'Прил. 11 СОГАЗ 2016'!O34</f>
        <v>8614</v>
      </c>
      <c r="S82" s="23"/>
      <c r="T82" s="23"/>
    </row>
    <row r="83" spans="1:20" s="22" customFormat="1" ht="16.5" customHeight="1">
      <c r="A83" s="24">
        <v>2</v>
      </c>
      <c r="B83" s="41" t="s">
        <v>67</v>
      </c>
      <c r="C83" s="25" t="s">
        <v>30</v>
      </c>
      <c r="D83" s="26">
        <f t="shared" si="9"/>
        <v>2981</v>
      </c>
      <c r="E83" s="27">
        <f t="shared" si="10"/>
        <v>1548</v>
      </c>
      <c r="F83" s="27">
        <f t="shared" si="11"/>
        <v>1433</v>
      </c>
      <c r="G83" s="26">
        <f>'Прил. 11 СОГАЗ 2016'!F35+'Прил. 11 СОГАЗ 2016'!F38</f>
        <v>4</v>
      </c>
      <c r="H83" s="26">
        <f>'Прил. 11 СОГАЗ 2016'!G35+'Прил. 11 СОГАЗ 2016'!G38</f>
        <v>3</v>
      </c>
      <c r="I83" s="26">
        <f>'Прил. 11 СОГАЗ 2016'!H35+'Прил. 11 СОГАЗ 2016'!H38</f>
        <v>20</v>
      </c>
      <c r="J83" s="26">
        <f>'Прил. 11 СОГАЗ 2016'!I35+'Прил. 11 СОГАЗ 2016'!I38</f>
        <v>10</v>
      </c>
      <c r="K83" s="26">
        <f>'Прил. 11 СОГАЗ 2016'!J35+'Прил. 11 СОГАЗ 2016'!J38</f>
        <v>128</v>
      </c>
      <c r="L83" s="26">
        <f>'Прил. 11 СОГАЗ 2016'!K35+'Прил. 11 СОГАЗ 2016'!K38</f>
        <v>126</v>
      </c>
      <c r="M83" s="26">
        <f>'Прил. 11 СОГАЗ 2016'!L35+'Прил. 11 СОГАЗ 2016'!L38</f>
        <v>1176</v>
      </c>
      <c r="N83" s="26">
        <f>'Прил. 11 СОГАЗ 2016'!M35+'Прил. 11 СОГАЗ 2016'!M38</f>
        <v>824</v>
      </c>
      <c r="O83" s="26">
        <f>'Прил. 11 СОГАЗ 2016'!N35+'Прил. 11 СОГАЗ 2016'!N38</f>
        <v>220</v>
      </c>
      <c r="P83" s="26">
        <f>'Прил. 11 СОГАЗ 2016'!O35+'Прил. 11 СОГАЗ 2016'!O38</f>
        <v>470</v>
      </c>
      <c r="S83" s="23"/>
      <c r="T83" s="23"/>
    </row>
    <row r="84" spans="1:20" s="22" customFormat="1" ht="16.5" customHeight="1">
      <c r="A84" s="24">
        <v>3</v>
      </c>
      <c r="B84" s="41" t="s">
        <v>68</v>
      </c>
      <c r="C84" s="25" t="s">
        <v>31</v>
      </c>
      <c r="D84" s="26">
        <f t="shared" si="9"/>
        <v>38793</v>
      </c>
      <c r="E84" s="27">
        <f t="shared" si="10"/>
        <v>18313</v>
      </c>
      <c r="F84" s="27">
        <f t="shared" si="11"/>
        <v>20480</v>
      </c>
      <c r="G84" s="26">
        <f>'Прил. 11 СОГАЗ 2016'!F25+'Прил. 11 СОГАЗ 2016'!F27</f>
        <v>148</v>
      </c>
      <c r="H84" s="26">
        <f>'Прил. 11 СОГАЗ 2016'!G25+'Прил. 11 СОГАЗ 2016'!G27</f>
        <v>138</v>
      </c>
      <c r="I84" s="26">
        <f>'Прил. 11 СОГАЗ 2016'!H25+'Прил. 11 СОГАЗ 2016'!H27</f>
        <v>833</v>
      </c>
      <c r="J84" s="26">
        <f>'Прил. 11 СОГАЗ 2016'!I25+'Прил. 11 СОГАЗ 2016'!I27</f>
        <v>798</v>
      </c>
      <c r="K84" s="26">
        <f>'Прил. 11 СОГАЗ 2016'!J25+'Прил. 11 СОГАЗ 2016'!J27</f>
        <v>2896</v>
      </c>
      <c r="L84" s="26">
        <f>'Прил. 11 СОГАЗ 2016'!K25+'Прил. 11 СОГАЗ 2016'!K27</f>
        <v>2760</v>
      </c>
      <c r="M84" s="26">
        <f>'Прил. 11 СОГАЗ 2016'!L25+'Прил. 11 СОГАЗ 2016'!L27</f>
        <v>11563</v>
      </c>
      <c r="N84" s="26">
        <f>'Прил. 11 СОГАЗ 2016'!M25+'Прил. 11 СОГАЗ 2016'!M27</f>
        <v>9624</v>
      </c>
      <c r="O84" s="26">
        <f>'Прил. 11 СОГАЗ 2016'!N25+'Прил. 11 СОГАЗ 2016'!N27</f>
        <v>2873</v>
      </c>
      <c r="P84" s="26">
        <f>'Прил. 11 СОГАЗ 2016'!O25+'Прил. 11 СОГАЗ 2016'!O27</f>
        <v>7160</v>
      </c>
      <c r="S84" s="23"/>
      <c r="T84" s="23"/>
    </row>
    <row r="85" spans="1:20" s="22" customFormat="1" ht="16.5" customHeight="1">
      <c r="A85" s="24">
        <v>4</v>
      </c>
      <c r="B85" s="41" t="s">
        <v>69</v>
      </c>
      <c r="C85" s="25" t="s">
        <v>32</v>
      </c>
      <c r="D85" s="87">
        <f t="shared" si="9"/>
        <v>0</v>
      </c>
      <c r="E85" s="88">
        <f t="shared" si="10"/>
        <v>0</v>
      </c>
      <c r="F85" s="88">
        <f t="shared" si="11"/>
        <v>0</v>
      </c>
      <c r="G85" s="87">
        <v>0</v>
      </c>
      <c r="H85" s="87">
        <v>0</v>
      </c>
      <c r="I85" s="87">
        <v>0</v>
      </c>
      <c r="J85" s="87">
        <v>0</v>
      </c>
      <c r="K85" s="87">
        <v>0</v>
      </c>
      <c r="L85" s="87">
        <v>0</v>
      </c>
      <c r="M85" s="87">
        <v>0</v>
      </c>
      <c r="N85" s="87">
        <v>0</v>
      </c>
      <c r="O85" s="87">
        <v>0</v>
      </c>
      <c r="P85" s="87">
        <v>0</v>
      </c>
      <c r="S85" s="23"/>
      <c r="T85" s="23"/>
    </row>
    <row r="86" spans="1:20" s="22" customFormat="1" ht="16.5" customHeight="1">
      <c r="A86" s="24">
        <v>5</v>
      </c>
      <c r="B86" s="41" t="s">
        <v>70</v>
      </c>
      <c r="C86" s="25" t="s">
        <v>33</v>
      </c>
      <c r="D86" s="26">
        <f t="shared" si="9"/>
        <v>19894</v>
      </c>
      <c r="E86" s="27">
        <f t="shared" si="10"/>
        <v>9565</v>
      </c>
      <c r="F86" s="27">
        <f t="shared" si="11"/>
        <v>10329</v>
      </c>
      <c r="G86" s="26">
        <f>'Прил. 11 СОГАЗ 2016'!F39+'Прил. 11 СОГАЗ 2016'!F41</f>
        <v>88</v>
      </c>
      <c r="H86" s="26">
        <f>'Прил. 11 СОГАЗ 2016'!G39+'Прил. 11 СОГАЗ 2016'!G41</f>
        <v>67</v>
      </c>
      <c r="I86" s="26">
        <f>'Прил. 11 СОГАЗ 2016'!H39+'Прил. 11 СОГАЗ 2016'!H41</f>
        <v>433</v>
      </c>
      <c r="J86" s="26">
        <f>'Прил. 11 СОГАЗ 2016'!I39+'Прил. 11 СОГАЗ 2016'!I41</f>
        <v>488</v>
      </c>
      <c r="K86" s="26">
        <f>'Прил. 11 СОГАЗ 2016'!J39+'Прил. 11 СОГАЗ 2016'!J41</f>
        <v>1273</v>
      </c>
      <c r="L86" s="26">
        <f>'Прил. 11 СОГАЗ 2016'!K39+'Прил. 11 СОГАЗ 2016'!K41</f>
        <v>1147</v>
      </c>
      <c r="M86" s="26">
        <f>'Прил. 11 СОГАЗ 2016'!L39+'Прил. 11 СОГАЗ 2016'!L41</f>
        <v>6358</v>
      </c>
      <c r="N86" s="26">
        <f>'Прил. 11 СОГАЗ 2016'!M39+'Прил. 11 СОГАЗ 2016'!M41</f>
        <v>5099</v>
      </c>
      <c r="O86" s="26">
        <f>'Прил. 11 СОГАЗ 2016'!N39+'Прил. 11 СОГАЗ 2016'!N41</f>
        <v>1413</v>
      </c>
      <c r="P86" s="26">
        <f>'Прил. 11 СОГАЗ 2016'!O39+'Прил. 11 СОГАЗ 2016'!O41</f>
        <v>3528</v>
      </c>
      <c r="S86" s="23"/>
      <c r="T86" s="23"/>
    </row>
    <row r="87" spans="1:20" s="22" customFormat="1" ht="16.5" customHeight="1">
      <c r="A87" s="24">
        <v>6</v>
      </c>
      <c r="B87" s="41" t="s">
        <v>71</v>
      </c>
      <c r="C87" s="25" t="s">
        <v>34</v>
      </c>
      <c r="D87" s="87">
        <f t="shared" si="9"/>
        <v>0</v>
      </c>
      <c r="E87" s="88">
        <f t="shared" si="10"/>
        <v>0</v>
      </c>
      <c r="F87" s="88">
        <f t="shared" si="11"/>
        <v>0</v>
      </c>
      <c r="G87" s="87">
        <v>0</v>
      </c>
      <c r="H87" s="87">
        <v>0</v>
      </c>
      <c r="I87" s="87">
        <v>0</v>
      </c>
      <c r="J87" s="87">
        <v>0</v>
      </c>
      <c r="K87" s="87">
        <v>0</v>
      </c>
      <c r="L87" s="87">
        <v>0</v>
      </c>
      <c r="M87" s="87">
        <v>0</v>
      </c>
      <c r="N87" s="87">
        <v>0</v>
      </c>
      <c r="O87" s="87">
        <v>0</v>
      </c>
      <c r="P87" s="87">
        <v>0</v>
      </c>
      <c r="S87" s="23"/>
      <c r="T87" s="23"/>
    </row>
    <row r="88" spans="1:20" s="22" customFormat="1" ht="16.5" customHeight="1">
      <c r="A88" s="24">
        <v>7</v>
      </c>
      <c r="B88" s="41" t="s">
        <v>72</v>
      </c>
      <c r="C88" s="25" t="s">
        <v>35</v>
      </c>
      <c r="D88" s="83">
        <f t="shared" si="9"/>
        <v>0</v>
      </c>
      <c r="E88" s="84">
        <f t="shared" si="10"/>
        <v>0</v>
      </c>
      <c r="F88" s="84">
        <f t="shared" si="11"/>
        <v>0</v>
      </c>
      <c r="G88" s="83">
        <v>0</v>
      </c>
      <c r="H88" s="83">
        <v>0</v>
      </c>
      <c r="I88" s="83">
        <v>0</v>
      </c>
      <c r="J88" s="83">
        <v>0</v>
      </c>
      <c r="K88" s="83">
        <v>0</v>
      </c>
      <c r="L88" s="83">
        <v>0</v>
      </c>
      <c r="M88" s="83">
        <v>0</v>
      </c>
      <c r="N88" s="83">
        <v>0</v>
      </c>
      <c r="O88" s="83">
        <v>0</v>
      </c>
      <c r="P88" s="83">
        <v>0</v>
      </c>
      <c r="S88" s="23"/>
      <c r="T88" s="23"/>
    </row>
    <row r="89" spans="1:20" s="22" customFormat="1" ht="16.5" customHeight="1">
      <c r="A89" s="24">
        <v>9</v>
      </c>
      <c r="B89" s="41" t="s">
        <v>178</v>
      </c>
      <c r="C89" s="25" t="s">
        <v>177</v>
      </c>
      <c r="D89" s="26">
        <f t="shared" si="9"/>
        <v>306050</v>
      </c>
      <c r="E89" s="27">
        <f t="shared" si="10"/>
        <v>139487</v>
      </c>
      <c r="F89" s="27">
        <f t="shared" si="11"/>
        <v>166563</v>
      </c>
      <c r="G89" s="81">
        <f>'Прил. 11 СОГАЗ 2016'!F20+'Прил. 11 СОГАЗ 2016'!F22+'Прил. 11 СОГАЗ 2016'!F28+'Прил. 11 СОГАЗ 2016'!F40+'Прил. 11 СОГАЗ 2016'!F42</f>
        <v>1393</v>
      </c>
      <c r="H89" s="81">
        <f>'Прил. 11 СОГАЗ 2016'!G20+'Прил. 11 СОГАЗ 2016'!G22+'Прил. 11 СОГАЗ 2016'!G28+'Прил. 11 СОГАЗ 2016'!G40+'Прил. 11 СОГАЗ 2016'!G42</f>
        <v>1367</v>
      </c>
      <c r="I89" s="81">
        <f>'Прил. 11 СОГАЗ 2016'!H20+'Прил. 11 СОГАЗ 2016'!H22+'Прил. 11 СОГАЗ 2016'!H28+'Прил. 11 СОГАЗ 2016'!H40+'Прил. 11 СОГАЗ 2016'!H42</f>
        <v>7586</v>
      </c>
      <c r="J89" s="81">
        <f>'Прил. 11 СОГАЗ 2016'!I20+'Прил. 11 СОГАЗ 2016'!I22+'Прил. 11 СОГАЗ 2016'!I28+'Прил. 11 СОГАЗ 2016'!I40+'Прил. 11 СОГАЗ 2016'!I42</f>
        <v>7389</v>
      </c>
      <c r="K89" s="81">
        <f>'Прил. 11 СОГАЗ 2016'!J20+'Прил. 11 СОГАЗ 2016'!J22+'Прил. 11 СОГАЗ 2016'!J28+'Прил. 11 СОГАЗ 2016'!J40+'Прил. 11 СОГАЗ 2016'!J42</f>
        <v>23540</v>
      </c>
      <c r="L89" s="81">
        <f>'Прил. 11 СОГАЗ 2016'!K20+'Прил. 11 СОГАЗ 2016'!K22+'Прил. 11 СОГАЗ 2016'!K28+'Прил. 11 СОГАЗ 2016'!K40+'Прил. 11 СОГАЗ 2016'!K42</f>
        <v>22042</v>
      </c>
      <c r="M89" s="81">
        <f>'Прил. 11 СОГАЗ 2016'!L20+'Прил. 11 СОГАЗ 2016'!L22+'Прил. 11 СОГАЗ 2016'!L28+'Прил. 11 СОГАЗ 2016'!L40+'Прил. 11 СОГАЗ 2016'!L42</f>
        <v>85502</v>
      </c>
      <c r="N89" s="81">
        <f>'Прил. 11 СОГАЗ 2016'!M20+'Прил. 11 СОГАЗ 2016'!M22+'Прил. 11 СОГАЗ 2016'!M28+'Прил. 11 СОГАЗ 2016'!M40+'Прил. 11 СОГАЗ 2016'!M42</f>
        <v>80648</v>
      </c>
      <c r="O89" s="81">
        <f>'Прил. 11 СОГАЗ 2016'!N20+'Прил. 11 СОГАЗ 2016'!N22+'Прил. 11 СОГАЗ 2016'!N28+'Прил. 11 СОГАЗ 2016'!N40+'Прил. 11 СОГАЗ 2016'!N42</f>
        <v>21466</v>
      </c>
      <c r="P89" s="81">
        <f>'Прил. 11 СОГАЗ 2016'!O20+'Прил. 11 СОГАЗ 2016'!O22+'Прил. 11 СОГАЗ 2016'!O28+'Прил. 11 СОГАЗ 2016'!O40+'Прил. 11 СОГАЗ 2016'!O42</f>
        <v>55117</v>
      </c>
      <c r="S89" s="23"/>
      <c r="T89" s="23"/>
    </row>
    <row r="90" spans="1:20" s="22" customFormat="1" ht="16.5" customHeight="1">
      <c r="A90" s="24">
        <v>10</v>
      </c>
      <c r="B90" s="41" t="s">
        <v>79</v>
      </c>
      <c r="C90" s="25" t="s">
        <v>42</v>
      </c>
      <c r="D90" s="26">
        <f t="shared" si="9"/>
        <v>14245</v>
      </c>
      <c r="E90" s="27">
        <f t="shared" si="10"/>
        <v>6814</v>
      </c>
      <c r="F90" s="27">
        <f t="shared" si="11"/>
        <v>7431</v>
      </c>
      <c r="G90" s="26">
        <f>'Прил. 11 СОГАЗ 2016'!F36</f>
        <v>55</v>
      </c>
      <c r="H90" s="26">
        <f>'Прил. 11 СОГАЗ 2016'!G36</f>
        <v>56</v>
      </c>
      <c r="I90" s="26">
        <f>'Прил. 11 СОГАЗ 2016'!H36</f>
        <v>401</v>
      </c>
      <c r="J90" s="26">
        <f>'Прил. 11 СОГАЗ 2016'!I36</f>
        <v>334</v>
      </c>
      <c r="K90" s="26">
        <f>'Прил. 11 СОГАЗ 2016'!J36</f>
        <v>1053</v>
      </c>
      <c r="L90" s="26">
        <f>'Прил. 11 СОГАЗ 2016'!K36</f>
        <v>1039</v>
      </c>
      <c r="M90" s="26">
        <f>'Прил. 11 СОГАЗ 2016'!L36</f>
        <v>4261</v>
      </c>
      <c r="N90" s="26">
        <f>'Прил. 11 СОГАЗ 2016'!M36</f>
        <v>3529</v>
      </c>
      <c r="O90" s="26">
        <f>'Прил. 11 СОГАЗ 2016'!N36</f>
        <v>1044</v>
      </c>
      <c r="P90" s="26">
        <f>'Прил. 11 СОГАЗ 2016'!O36</f>
        <v>2473</v>
      </c>
      <c r="S90" s="23"/>
      <c r="T90" s="23"/>
    </row>
    <row r="91" spans="1:20" s="22" customFormat="1" ht="16.5" customHeight="1">
      <c r="A91" s="24">
        <v>11</v>
      </c>
      <c r="B91" s="41" t="s">
        <v>80</v>
      </c>
      <c r="C91" s="25" t="s">
        <v>43</v>
      </c>
      <c r="D91" s="26">
        <f t="shared" si="9"/>
        <v>14393</v>
      </c>
      <c r="E91" s="27">
        <f t="shared" si="10"/>
        <v>6254</v>
      </c>
      <c r="F91" s="27">
        <f t="shared" si="11"/>
        <v>8139</v>
      </c>
      <c r="G91" s="26">
        <f>'Прил. 11 СОГАЗ 2016'!F29+'Прил. 11 СОГАЗ 2016'!F30+'Прил. 11 СОГАЗ 2016'!F31+'Прил. 11 СОГАЗ 2016'!F32+'Прил. 11 СОГАЗ 2016'!F24</f>
        <v>83</v>
      </c>
      <c r="H91" s="26">
        <f>'Прил. 11 СОГАЗ 2016'!G29+'Прил. 11 СОГАЗ 2016'!G30+'Прил. 11 СОГАЗ 2016'!G31+'Прил. 11 СОГАЗ 2016'!G32+'Прил. 11 СОГАЗ 2016'!G24</f>
        <v>85</v>
      </c>
      <c r="I91" s="26">
        <f>'Прил. 11 СОГАЗ 2016'!H29+'Прил. 11 СОГАЗ 2016'!H30+'Прил. 11 СОГАЗ 2016'!H31+'Прил. 11 СОГАЗ 2016'!H32+'Прил. 11 СОГАЗ 2016'!H24</f>
        <v>570</v>
      </c>
      <c r="J91" s="26">
        <f>'Прил. 11 СОГАЗ 2016'!I29+'Прил. 11 СОГАЗ 2016'!I30+'Прил. 11 СОГАЗ 2016'!I31+'Прил. 11 СОГАЗ 2016'!I32+'Прил. 11 СОГАЗ 2016'!I24</f>
        <v>527</v>
      </c>
      <c r="K91" s="26">
        <f>'Прил. 11 СОГАЗ 2016'!J29+'Прил. 11 СОГАЗ 2016'!J30+'Прил. 11 СОГАЗ 2016'!J31+'Прил. 11 СОГАЗ 2016'!J32+'Прил. 11 СОГАЗ 2016'!J24</f>
        <v>1320</v>
      </c>
      <c r="L91" s="26">
        <f>'Прил. 11 СОГАЗ 2016'!K29+'Прил. 11 СОГАЗ 2016'!K30+'Прил. 11 СОГАЗ 2016'!K31+'Прил. 11 СОГАЗ 2016'!K32+'Прил. 11 СОГАЗ 2016'!K24</f>
        <v>1276</v>
      </c>
      <c r="M91" s="26">
        <f>'Прил. 11 СОГАЗ 2016'!L29+'Прил. 11 СОГАЗ 2016'!L30+'Прил. 11 СОГАЗ 2016'!L31+'Прил. 11 СОГАЗ 2016'!L32+'Прил. 11 СОГАЗ 2016'!L24</f>
        <v>3682</v>
      </c>
      <c r="N91" s="26">
        <f>'Прил. 11 СОГАЗ 2016'!M29+'Прил. 11 СОГАЗ 2016'!M30+'Прил. 11 СОГАЗ 2016'!M31+'Прил. 11 СОГАЗ 2016'!M32+'Прил. 11 СОГАЗ 2016'!M24</f>
        <v>4698</v>
      </c>
      <c r="O91" s="26">
        <f>'Прил. 11 СОГАЗ 2016'!N29+'Прил. 11 СОГАЗ 2016'!N30+'Прил. 11 СОГАЗ 2016'!N31+'Прил. 11 СОГАЗ 2016'!N32+'Прил. 11 СОГАЗ 2016'!N24</f>
        <v>599</v>
      </c>
      <c r="P91" s="26">
        <f>'Прил. 11 СОГАЗ 2016'!O29+'Прил. 11 СОГАЗ 2016'!O30+'Прил. 11 СОГАЗ 2016'!O31+'Прил. 11 СОГАЗ 2016'!O32+'Прил. 11 СОГАЗ 2016'!O24</f>
        <v>1553</v>
      </c>
      <c r="S91" s="23"/>
      <c r="T91" s="23"/>
    </row>
    <row r="92" spans="1:20" s="22" customFormat="1" ht="16.5" customHeight="1">
      <c r="A92" s="24">
        <v>12</v>
      </c>
      <c r="B92" s="41"/>
      <c r="C92" s="25"/>
      <c r="D92" s="26">
        <f t="shared" si="9"/>
        <v>0</v>
      </c>
      <c r="E92" s="27">
        <f t="shared" si="10"/>
        <v>0</v>
      </c>
      <c r="F92" s="27">
        <f t="shared" si="11"/>
        <v>0</v>
      </c>
      <c r="G92" s="26"/>
      <c r="H92" s="26"/>
      <c r="I92" s="26"/>
      <c r="J92" s="26"/>
      <c r="K92" s="26"/>
      <c r="L92" s="26"/>
      <c r="M92" s="26"/>
      <c r="N92" s="26"/>
      <c r="O92" s="26"/>
      <c r="P92" s="26"/>
      <c r="S92" s="23"/>
      <c r="T92" s="23"/>
    </row>
    <row r="93" spans="1:16" s="33" customFormat="1" ht="16.5" customHeight="1">
      <c r="A93" s="42"/>
      <c r="B93" s="43"/>
      <c r="C93" s="44"/>
      <c r="D93" s="45"/>
      <c r="E93" s="46"/>
      <c r="F93" s="46"/>
      <c r="G93" s="46"/>
      <c r="H93" s="47"/>
      <c r="I93" s="46"/>
      <c r="J93" s="47"/>
      <c r="K93" s="47"/>
      <c r="L93" s="47"/>
      <c r="M93" s="47"/>
      <c r="N93" s="47"/>
      <c r="O93" s="48"/>
      <c r="P93" s="48"/>
    </row>
    <row r="94" spans="1:16" s="33" customFormat="1" ht="16.5" customHeight="1">
      <c r="A94" s="42"/>
      <c r="B94" s="43"/>
      <c r="C94" s="44"/>
      <c r="D94" s="45"/>
      <c r="E94" s="46"/>
      <c r="F94" s="46"/>
      <c r="G94" s="46"/>
      <c r="H94" s="47"/>
      <c r="I94" s="46"/>
      <c r="J94" s="47"/>
      <c r="K94" s="47"/>
      <c r="L94" s="47"/>
      <c r="M94" s="47"/>
      <c r="N94" s="47"/>
      <c r="O94" s="48"/>
      <c r="P94" s="48"/>
    </row>
    <row r="95" spans="1:14" s="18" customFormat="1" ht="5.25" customHeight="1">
      <c r="A95" s="34"/>
      <c r="B95" s="34"/>
      <c r="C95" s="35"/>
      <c r="D95" s="35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1:4" s="18" customFormat="1" ht="11.25" customHeight="1">
      <c r="A96" s="34"/>
      <c r="B96" s="34"/>
      <c r="C96" s="35"/>
      <c r="D96" s="35"/>
    </row>
    <row r="97" spans="1:13" s="38" customFormat="1" ht="18.75">
      <c r="A97" s="37" t="s">
        <v>59</v>
      </c>
      <c r="B97" s="37"/>
      <c r="E97" s="107"/>
      <c r="F97" s="107"/>
      <c r="G97" s="108"/>
      <c r="H97" s="108"/>
      <c r="I97" s="108"/>
      <c r="J97" s="108"/>
      <c r="K97" s="108"/>
      <c r="L97" s="108"/>
      <c r="M97" s="108"/>
    </row>
    <row r="98" spans="5:13" s="38" customFormat="1" ht="13.5" customHeight="1">
      <c r="E98" s="106" t="s">
        <v>60</v>
      </c>
      <c r="F98" s="106"/>
      <c r="G98" s="110" t="s">
        <v>61</v>
      </c>
      <c r="H98" s="110"/>
      <c r="I98" s="110"/>
      <c r="J98" s="110"/>
      <c r="K98" s="110"/>
      <c r="L98" s="110"/>
      <c r="M98" s="110"/>
    </row>
    <row r="99" spans="1:2" s="38" customFormat="1" ht="22.5" customHeight="1">
      <c r="A99" s="12" t="s">
        <v>62</v>
      </c>
      <c r="B99" s="12"/>
    </row>
    <row r="100" spans="1:13" s="38" customFormat="1" ht="21" customHeight="1">
      <c r="A100" s="108"/>
      <c r="B100" s="108"/>
      <c r="C100" s="108"/>
      <c r="D100" s="108"/>
      <c r="E100" s="107"/>
      <c r="F100" s="107"/>
      <c r="G100" s="108"/>
      <c r="H100" s="108"/>
      <c r="I100" s="108"/>
      <c r="J100" s="108"/>
      <c r="K100" s="108"/>
      <c r="L100" s="108"/>
      <c r="M100" s="108"/>
    </row>
    <row r="101" spans="1:13" s="39" customFormat="1" ht="12">
      <c r="A101" s="110" t="s">
        <v>63</v>
      </c>
      <c r="B101" s="110"/>
      <c r="C101" s="110"/>
      <c r="D101" s="110"/>
      <c r="E101" s="106" t="s">
        <v>60</v>
      </c>
      <c r="F101" s="106"/>
      <c r="G101" s="110" t="s">
        <v>61</v>
      </c>
      <c r="H101" s="110"/>
      <c r="I101" s="110"/>
      <c r="J101" s="110"/>
      <c r="K101" s="110"/>
      <c r="L101" s="110"/>
      <c r="M101" s="110"/>
    </row>
  </sheetData>
  <sheetProtection/>
  <mergeCells count="27">
    <mergeCell ref="A15:A18"/>
    <mergeCell ref="D15:D18"/>
    <mergeCell ref="C15:C18"/>
    <mergeCell ref="A8:P8"/>
    <mergeCell ref="A9:P9"/>
    <mergeCell ref="D12:N12"/>
    <mergeCell ref="D13:N13"/>
    <mergeCell ref="E15:F17"/>
    <mergeCell ref="G10:J10"/>
    <mergeCell ref="B15:B18"/>
    <mergeCell ref="A101:D101"/>
    <mergeCell ref="E101:F101"/>
    <mergeCell ref="G101:M101"/>
    <mergeCell ref="E97:F97"/>
    <mergeCell ref="G97:M97"/>
    <mergeCell ref="E98:F98"/>
    <mergeCell ref="G98:M98"/>
    <mergeCell ref="A100:D100"/>
    <mergeCell ref="E100:F100"/>
    <mergeCell ref="G100:M100"/>
    <mergeCell ref="G17:H17"/>
    <mergeCell ref="K17:L17"/>
    <mergeCell ref="I17:J17"/>
    <mergeCell ref="G15:P15"/>
    <mergeCell ref="G16:L16"/>
    <mergeCell ref="M16:N16"/>
    <mergeCell ref="O16:P16"/>
  </mergeCells>
  <printOptions horizontalCentered="1"/>
  <pageMargins left="1.1023622047244095" right="0.1968503937007874" top="0.1968503937007874" bottom="0.1968503937007874" header="0.5118110236220472" footer="0.5118110236220472"/>
  <pageSetup horizontalDpi="600" verticalDpi="600" orientation="portrait" paperSize="8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T101"/>
  <sheetViews>
    <sheetView zoomScale="60" zoomScaleNormal="60" zoomScalePageLayoutView="0" workbookViewId="0" topLeftCell="A1">
      <pane xSplit="3" ySplit="19" topLeftCell="D20" activePane="bottomRight" state="frozen"/>
      <selection pane="topLeft" activeCell="A89" sqref="A89:IV89"/>
      <selection pane="topRight" activeCell="A89" sqref="A89:IV89"/>
      <selection pane="bottomLeft" activeCell="A89" sqref="A89:IV89"/>
      <selection pane="bottomRight" activeCell="A89" sqref="A89:IV89"/>
    </sheetView>
  </sheetViews>
  <sheetFormatPr defaultColWidth="9.00390625" defaultRowHeight="12.75"/>
  <cols>
    <col min="1" max="1" width="5.00390625" style="1" bestFit="1" customWidth="1"/>
    <col min="2" max="2" width="5.00390625" style="1" customWidth="1"/>
    <col min="3" max="3" width="51.125" style="3" customWidth="1"/>
    <col min="4" max="4" width="15.75390625" style="3" customWidth="1"/>
    <col min="5" max="16" width="11.75390625" style="3" customWidth="1"/>
    <col min="17" max="18" width="9.125" style="3" customWidth="1"/>
    <col min="19" max="20" width="9.125" style="5" customWidth="1"/>
    <col min="21" max="16384" width="9.125" style="3" customWidth="1"/>
  </cols>
  <sheetData>
    <row r="1" spans="3:12" ht="15" customHeight="1">
      <c r="C1" s="2"/>
      <c r="L1" s="4" t="s">
        <v>0</v>
      </c>
    </row>
    <row r="2" spans="3:12" ht="15" customHeight="1">
      <c r="C2" s="6"/>
      <c r="L2" s="4" t="s">
        <v>1</v>
      </c>
    </row>
    <row r="3" spans="3:12" ht="15" customHeight="1">
      <c r="C3" s="7"/>
      <c r="L3" s="4" t="s">
        <v>2</v>
      </c>
    </row>
    <row r="4" ht="15" customHeight="1">
      <c r="L4" s="4" t="s">
        <v>3</v>
      </c>
    </row>
    <row r="5" ht="15" customHeight="1">
      <c r="L5" s="4" t="s">
        <v>4</v>
      </c>
    </row>
    <row r="6" ht="24" customHeight="1">
      <c r="L6" s="49" t="s">
        <v>182</v>
      </c>
    </row>
    <row r="7" spans="12:16" ht="9.75" customHeight="1">
      <c r="L7" s="8"/>
      <c r="M7" s="8"/>
      <c r="N7" s="8"/>
      <c r="O7" s="8"/>
      <c r="P7" s="8"/>
    </row>
    <row r="8" spans="1:16" s="9" customFormat="1" ht="20.25">
      <c r="A8" s="94" t="s">
        <v>5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</row>
    <row r="9" spans="1:16" s="9" customFormat="1" ht="39" customHeight="1">
      <c r="A9" s="95" t="s">
        <v>6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</row>
    <row r="10" spans="6:13" s="9" customFormat="1" ht="20.25">
      <c r="F10" s="10" t="s">
        <v>7</v>
      </c>
      <c r="G10" s="109" t="s">
        <v>184</v>
      </c>
      <c r="H10" s="109"/>
      <c r="I10" s="109"/>
      <c r="J10" s="109"/>
      <c r="M10" s="11"/>
    </row>
    <row r="11" spans="12:16" ht="6.75" customHeight="1">
      <c r="L11" s="8"/>
      <c r="M11" s="8"/>
      <c r="N11" s="8"/>
      <c r="O11" s="8"/>
      <c r="P11" s="8"/>
    </row>
    <row r="12" spans="4:14" s="12" customFormat="1" ht="18.75">
      <c r="D12" s="96" t="s">
        <v>93</v>
      </c>
      <c r="E12" s="96"/>
      <c r="F12" s="96"/>
      <c r="G12" s="96"/>
      <c r="H12" s="96"/>
      <c r="I12" s="96"/>
      <c r="J12" s="96"/>
      <c r="K12" s="96"/>
      <c r="L12" s="96"/>
      <c r="M12" s="96"/>
      <c r="N12" s="96"/>
    </row>
    <row r="13" spans="4:14" s="13" customFormat="1" ht="15.75">
      <c r="D13" s="97" t="s">
        <v>8</v>
      </c>
      <c r="E13" s="97"/>
      <c r="F13" s="97"/>
      <c r="G13" s="97"/>
      <c r="H13" s="97"/>
      <c r="I13" s="97"/>
      <c r="J13" s="97"/>
      <c r="K13" s="97"/>
      <c r="L13" s="97"/>
      <c r="M13" s="97"/>
      <c r="N13" s="97"/>
    </row>
    <row r="14" spans="12:16" ht="4.5" customHeight="1">
      <c r="L14" s="8"/>
      <c r="M14" s="8"/>
      <c r="N14" s="8"/>
      <c r="O14" s="8"/>
      <c r="P14" s="8"/>
    </row>
    <row r="15" spans="1:16" s="14" customFormat="1" ht="18.75" customHeight="1">
      <c r="A15" s="98" t="s">
        <v>9</v>
      </c>
      <c r="B15" s="89" t="s">
        <v>64</v>
      </c>
      <c r="C15" s="98" t="s">
        <v>10</v>
      </c>
      <c r="D15" s="98" t="s">
        <v>11</v>
      </c>
      <c r="E15" s="111" t="s">
        <v>12</v>
      </c>
      <c r="F15" s="112"/>
      <c r="G15" s="101" t="s">
        <v>13</v>
      </c>
      <c r="H15" s="102"/>
      <c r="I15" s="102"/>
      <c r="J15" s="102"/>
      <c r="K15" s="102"/>
      <c r="L15" s="102"/>
      <c r="M15" s="102"/>
      <c r="N15" s="102"/>
      <c r="O15" s="102"/>
      <c r="P15" s="103"/>
    </row>
    <row r="16" spans="1:16" s="14" customFormat="1" ht="35.25" customHeight="1">
      <c r="A16" s="99"/>
      <c r="B16" s="90"/>
      <c r="C16" s="99"/>
      <c r="D16" s="99"/>
      <c r="E16" s="113"/>
      <c r="F16" s="114"/>
      <c r="G16" s="104" t="s">
        <v>14</v>
      </c>
      <c r="H16" s="117"/>
      <c r="I16" s="117"/>
      <c r="J16" s="117"/>
      <c r="K16" s="117"/>
      <c r="L16" s="105"/>
      <c r="M16" s="104" t="s">
        <v>15</v>
      </c>
      <c r="N16" s="105"/>
      <c r="O16" s="92" t="s">
        <v>16</v>
      </c>
      <c r="P16" s="93"/>
    </row>
    <row r="17" spans="1:16" s="14" customFormat="1" ht="31.5" customHeight="1">
      <c r="A17" s="99"/>
      <c r="B17" s="90"/>
      <c r="C17" s="99"/>
      <c r="D17" s="99"/>
      <c r="E17" s="115"/>
      <c r="F17" s="116"/>
      <c r="G17" s="92" t="s">
        <v>17</v>
      </c>
      <c r="H17" s="93"/>
      <c r="I17" s="92" t="s">
        <v>18</v>
      </c>
      <c r="J17" s="93"/>
      <c r="K17" s="92" t="s">
        <v>19</v>
      </c>
      <c r="L17" s="93"/>
      <c r="M17" s="15" t="s">
        <v>20</v>
      </c>
      <c r="N17" s="15" t="s">
        <v>21</v>
      </c>
      <c r="O17" s="15" t="s">
        <v>22</v>
      </c>
      <c r="P17" s="15" t="s">
        <v>23</v>
      </c>
    </row>
    <row r="18" spans="1:16" s="14" customFormat="1" ht="18.75">
      <c r="A18" s="100"/>
      <c r="B18" s="91"/>
      <c r="C18" s="100"/>
      <c r="D18" s="100"/>
      <c r="E18" s="16" t="s">
        <v>24</v>
      </c>
      <c r="F18" s="16" t="s">
        <v>25</v>
      </c>
      <c r="G18" s="16" t="s">
        <v>24</v>
      </c>
      <c r="H18" s="16" t="s">
        <v>25</v>
      </c>
      <c r="I18" s="16" t="s">
        <v>24</v>
      </c>
      <c r="J18" s="16" t="s">
        <v>25</v>
      </c>
      <c r="K18" s="16" t="s">
        <v>24</v>
      </c>
      <c r="L18" s="16" t="s">
        <v>25</v>
      </c>
      <c r="M18" s="16" t="s">
        <v>24</v>
      </c>
      <c r="N18" s="16" t="s">
        <v>25</v>
      </c>
      <c r="O18" s="16" t="s">
        <v>24</v>
      </c>
      <c r="P18" s="16" t="s">
        <v>25</v>
      </c>
    </row>
    <row r="19" spans="1:16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26</v>
      </c>
      <c r="B20" s="40"/>
      <c r="C20" s="20" t="s">
        <v>27</v>
      </c>
      <c r="D20" s="21">
        <f aca="true" t="shared" si="0" ref="D20:D45">E20+F20</f>
        <v>282665</v>
      </c>
      <c r="E20" s="21">
        <f aca="true" t="shared" si="1" ref="E20:E45">G20+I20+K20+M20+O20</f>
        <v>127843</v>
      </c>
      <c r="F20" s="21">
        <f aca="true" t="shared" si="2" ref="F20:F45">H20+J20+L20+N20+P20</f>
        <v>154822</v>
      </c>
      <c r="G20" s="21">
        <f aca="true" t="shared" si="3" ref="G20:P20">SUM(G21:G43)</f>
        <v>1323</v>
      </c>
      <c r="H20" s="21">
        <f t="shared" si="3"/>
        <v>1237</v>
      </c>
      <c r="I20" s="21">
        <f t="shared" si="3"/>
        <v>6461</v>
      </c>
      <c r="J20" s="21">
        <f t="shared" si="3"/>
        <v>5974</v>
      </c>
      <c r="K20" s="21">
        <f t="shared" si="3"/>
        <v>23650</v>
      </c>
      <c r="L20" s="21">
        <f t="shared" si="3"/>
        <v>22410</v>
      </c>
      <c r="M20" s="21">
        <f t="shared" si="3"/>
        <v>77451</v>
      </c>
      <c r="N20" s="21">
        <f t="shared" si="3"/>
        <v>74296</v>
      </c>
      <c r="O20" s="21">
        <f t="shared" si="3"/>
        <v>18958</v>
      </c>
      <c r="P20" s="21">
        <f t="shared" si="3"/>
        <v>50905</v>
      </c>
      <c r="S20" s="23"/>
      <c r="T20" s="23"/>
    </row>
    <row r="21" spans="1:20" s="28" customFormat="1" ht="16.5" customHeight="1">
      <c r="A21" s="24">
        <v>1</v>
      </c>
      <c r="B21" s="41" t="s">
        <v>65</v>
      </c>
      <c r="C21" s="25" t="s">
        <v>28</v>
      </c>
      <c r="D21" s="26">
        <f t="shared" si="0"/>
        <v>334</v>
      </c>
      <c r="E21" s="27">
        <f t="shared" si="1"/>
        <v>72</v>
      </c>
      <c r="F21" s="27">
        <f t="shared" si="2"/>
        <v>262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54</v>
      </c>
      <c r="N21" s="27">
        <v>188</v>
      </c>
      <c r="O21" s="27">
        <v>18</v>
      </c>
      <c r="P21" s="27">
        <v>74</v>
      </c>
      <c r="S21" s="29"/>
      <c r="T21" s="29"/>
    </row>
    <row r="22" spans="1:20" s="28" customFormat="1" ht="16.5" customHeight="1">
      <c r="A22" s="24">
        <v>3</v>
      </c>
      <c r="B22" s="41" t="s">
        <v>66</v>
      </c>
      <c r="C22" s="25" t="s">
        <v>29</v>
      </c>
      <c r="D22" s="26">
        <f t="shared" si="0"/>
        <v>36009</v>
      </c>
      <c r="E22" s="27">
        <f t="shared" si="1"/>
        <v>16005</v>
      </c>
      <c r="F22" s="27">
        <f t="shared" si="2"/>
        <v>20004</v>
      </c>
      <c r="G22" s="27">
        <v>141</v>
      </c>
      <c r="H22" s="27">
        <v>142</v>
      </c>
      <c r="I22" s="27">
        <v>723</v>
      </c>
      <c r="J22" s="27">
        <v>658</v>
      </c>
      <c r="K22" s="27">
        <v>3246</v>
      </c>
      <c r="L22" s="27">
        <v>3048</v>
      </c>
      <c r="M22" s="27">
        <v>9299</v>
      </c>
      <c r="N22" s="27">
        <v>8519</v>
      </c>
      <c r="O22" s="27">
        <v>2596</v>
      </c>
      <c r="P22" s="27">
        <v>7637</v>
      </c>
      <c r="S22" s="29"/>
      <c r="T22" s="29"/>
    </row>
    <row r="23" spans="1:20" s="28" customFormat="1" ht="16.5" customHeight="1">
      <c r="A23" s="24">
        <v>4</v>
      </c>
      <c r="B23" s="41" t="s">
        <v>67</v>
      </c>
      <c r="C23" s="25" t="s">
        <v>30</v>
      </c>
      <c r="D23" s="26">
        <f t="shared" si="0"/>
        <v>42627</v>
      </c>
      <c r="E23" s="27">
        <f t="shared" si="1"/>
        <v>18814</v>
      </c>
      <c r="F23" s="27">
        <f t="shared" si="2"/>
        <v>23813</v>
      </c>
      <c r="G23" s="27">
        <v>213</v>
      </c>
      <c r="H23" s="27">
        <v>199</v>
      </c>
      <c r="I23" s="27">
        <v>999</v>
      </c>
      <c r="J23" s="27">
        <v>992</v>
      </c>
      <c r="K23" s="27">
        <v>3704</v>
      </c>
      <c r="L23" s="27">
        <v>3432</v>
      </c>
      <c r="M23" s="27">
        <v>10396</v>
      </c>
      <c r="N23" s="27">
        <v>9941</v>
      </c>
      <c r="O23" s="27">
        <v>3502</v>
      </c>
      <c r="P23" s="27">
        <v>9249</v>
      </c>
      <c r="S23" s="29"/>
      <c r="T23" s="29"/>
    </row>
    <row r="24" spans="1:20" s="28" customFormat="1" ht="16.5" customHeight="1">
      <c r="A24" s="24">
        <v>5</v>
      </c>
      <c r="B24" s="41" t="s">
        <v>68</v>
      </c>
      <c r="C24" s="25" t="s">
        <v>31</v>
      </c>
      <c r="D24" s="26">
        <f t="shared" si="0"/>
        <v>6562</v>
      </c>
      <c r="E24" s="27">
        <f t="shared" si="1"/>
        <v>3169</v>
      </c>
      <c r="F24" s="27">
        <f t="shared" si="2"/>
        <v>3393</v>
      </c>
      <c r="G24" s="27">
        <v>27</v>
      </c>
      <c r="H24" s="27">
        <v>31</v>
      </c>
      <c r="I24" s="27">
        <v>180</v>
      </c>
      <c r="J24" s="27">
        <v>171</v>
      </c>
      <c r="K24" s="27">
        <v>584</v>
      </c>
      <c r="L24" s="27">
        <v>584</v>
      </c>
      <c r="M24" s="27">
        <v>2135</v>
      </c>
      <c r="N24" s="27">
        <v>1951</v>
      </c>
      <c r="O24" s="27">
        <v>243</v>
      </c>
      <c r="P24" s="27">
        <v>656</v>
      </c>
      <c r="S24" s="29"/>
      <c r="T24" s="29"/>
    </row>
    <row r="25" spans="1:20" s="28" customFormat="1" ht="16.5" customHeight="1">
      <c r="A25" s="24">
        <v>6</v>
      </c>
      <c r="B25" s="41" t="s">
        <v>69</v>
      </c>
      <c r="C25" s="25" t="s">
        <v>32</v>
      </c>
      <c r="D25" s="26">
        <f t="shared" si="0"/>
        <v>9201</v>
      </c>
      <c r="E25" s="27">
        <f t="shared" si="1"/>
        <v>4298</v>
      </c>
      <c r="F25" s="27">
        <f t="shared" si="2"/>
        <v>4903</v>
      </c>
      <c r="G25" s="27">
        <v>35</v>
      </c>
      <c r="H25" s="27">
        <v>36</v>
      </c>
      <c r="I25" s="27">
        <v>208</v>
      </c>
      <c r="J25" s="27">
        <v>183</v>
      </c>
      <c r="K25" s="27">
        <v>739</v>
      </c>
      <c r="L25" s="27">
        <v>710</v>
      </c>
      <c r="M25" s="27">
        <v>2597</v>
      </c>
      <c r="N25" s="27">
        <v>2096</v>
      </c>
      <c r="O25" s="27">
        <v>719</v>
      </c>
      <c r="P25" s="27">
        <v>1878</v>
      </c>
      <c r="S25" s="29"/>
      <c r="T25" s="29"/>
    </row>
    <row r="26" spans="1:20" s="28" customFormat="1" ht="16.5" customHeight="1">
      <c r="A26" s="24">
        <v>7</v>
      </c>
      <c r="B26" s="41" t="s">
        <v>70</v>
      </c>
      <c r="C26" s="25" t="s">
        <v>33</v>
      </c>
      <c r="D26" s="26">
        <f t="shared" si="0"/>
        <v>44431</v>
      </c>
      <c r="E26" s="27">
        <f t="shared" si="1"/>
        <v>19931</v>
      </c>
      <c r="F26" s="27">
        <f t="shared" si="2"/>
        <v>24500</v>
      </c>
      <c r="G26" s="27">
        <v>195</v>
      </c>
      <c r="H26" s="27">
        <v>160</v>
      </c>
      <c r="I26" s="27">
        <v>940</v>
      </c>
      <c r="J26" s="27">
        <v>827</v>
      </c>
      <c r="K26" s="27">
        <v>3764</v>
      </c>
      <c r="L26" s="27">
        <v>3519</v>
      </c>
      <c r="M26" s="27">
        <v>11747</v>
      </c>
      <c r="N26" s="27">
        <v>10790</v>
      </c>
      <c r="O26" s="27">
        <v>3285</v>
      </c>
      <c r="P26" s="27">
        <v>9204</v>
      </c>
      <c r="S26" s="29"/>
      <c r="T26" s="29"/>
    </row>
    <row r="27" spans="1:20" s="28" customFormat="1" ht="16.5" customHeight="1">
      <c r="A27" s="24">
        <v>8</v>
      </c>
      <c r="B27" s="41" t="s">
        <v>71</v>
      </c>
      <c r="C27" s="25" t="s">
        <v>34</v>
      </c>
      <c r="D27" s="26">
        <f t="shared" si="0"/>
        <v>16371</v>
      </c>
      <c r="E27" s="27">
        <f t="shared" si="1"/>
        <v>7099</v>
      </c>
      <c r="F27" s="27">
        <f t="shared" si="2"/>
        <v>9272</v>
      </c>
      <c r="G27" s="27">
        <v>90</v>
      </c>
      <c r="H27" s="27">
        <v>62</v>
      </c>
      <c r="I27" s="27">
        <v>373</v>
      </c>
      <c r="J27" s="27">
        <v>315</v>
      </c>
      <c r="K27" s="27">
        <v>1552</v>
      </c>
      <c r="L27" s="27">
        <v>1492</v>
      </c>
      <c r="M27" s="27">
        <v>4078</v>
      </c>
      <c r="N27" s="27">
        <v>4224</v>
      </c>
      <c r="O27" s="27">
        <v>1006</v>
      </c>
      <c r="P27" s="27">
        <v>3179</v>
      </c>
      <c r="S27" s="29"/>
      <c r="T27" s="29"/>
    </row>
    <row r="28" spans="1:20" s="28" customFormat="1" ht="16.5" customHeight="1">
      <c r="A28" s="24">
        <v>9</v>
      </c>
      <c r="B28" s="41" t="s">
        <v>72</v>
      </c>
      <c r="C28" s="25" t="s">
        <v>35</v>
      </c>
      <c r="D28" s="26">
        <f t="shared" si="0"/>
        <v>336</v>
      </c>
      <c r="E28" s="27">
        <f t="shared" si="1"/>
        <v>246</v>
      </c>
      <c r="F28" s="27">
        <f t="shared" si="2"/>
        <v>90</v>
      </c>
      <c r="G28" s="27">
        <v>0</v>
      </c>
      <c r="H28" s="27">
        <v>0</v>
      </c>
      <c r="I28" s="27">
        <v>4</v>
      </c>
      <c r="J28" s="27">
        <v>1</v>
      </c>
      <c r="K28" s="27">
        <v>10</v>
      </c>
      <c r="L28" s="27">
        <v>15</v>
      </c>
      <c r="M28" s="27">
        <v>214</v>
      </c>
      <c r="N28" s="27">
        <v>55</v>
      </c>
      <c r="O28" s="27">
        <v>18</v>
      </c>
      <c r="P28" s="27">
        <v>19</v>
      </c>
      <c r="S28" s="29"/>
      <c r="T28" s="29"/>
    </row>
    <row r="29" spans="1:20" s="28" customFormat="1" ht="16.5" customHeight="1">
      <c r="A29" s="24">
        <v>10</v>
      </c>
      <c r="B29" s="41" t="s">
        <v>73</v>
      </c>
      <c r="C29" s="25" t="s">
        <v>36</v>
      </c>
      <c r="D29" s="26">
        <f t="shared" si="0"/>
        <v>23211</v>
      </c>
      <c r="E29" s="27">
        <f t="shared" si="1"/>
        <v>10053</v>
      </c>
      <c r="F29" s="27">
        <f t="shared" si="2"/>
        <v>13158</v>
      </c>
      <c r="G29" s="27">
        <v>134</v>
      </c>
      <c r="H29" s="27">
        <v>146</v>
      </c>
      <c r="I29" s="27">
        <v>663</v>
      </c>
      <c r="J29" s="27">
        <v>635</v>
      </c>
      <c r="K29" s="27">
        <v>2499</v>
      </c>
      <c r="L29" s="27">
        <v>2447</v>
      </c>
      <c r="M29" s="27">
        <v>5686</v>
      </c>
      <c r="N29" s="27">
        <v>6999</v>
      </c>
      <c r="O29" s="27">
        <v>1071</v>
      </c>
      <c r="P29" s="27">
        <v>2931</v>
      </c>
      <c r="S29" s="29"/>
      <c r="T29" s="29"/>
    </row>
    <row r="30" spans="1:20" s="28" customFormat="1" ht="16.5" customHeight="1">
      <c r="A30" s="24">
        <v>11</v>
      </c>
      <c r="B30" s="41" t="s">
        <v>74</v>
      </c>
      <c r="C30" s="25" t="s">
        <v>37</v>
      </c>
      <c r="D30" s="26">
        <f t="shared" si="0"/>
        <v>24612</v>
      </c>
      <c r="E30" s="27">
        <f t="shared" si="1"/>
        <v>11463</v>
      </c>
      <c r="F30" s="27">
        <f t="shared" si="2"/>
        <v>13149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9546</v>
      </c>
      <c r="N30" s="27">
        <v>8561</v>
      </c>
      <c r="O30" s="27">
        <v>1917</v>
      </c>
      <c r="P30" s="27">
        <v>4588</v>
      </c>
      <c r="S30" s="29"/>
      <c r="T30" s="29"/>
    </row>
    <row r="31" spans="1:20" s="28" customFormat="1" ht="16.5" customHeight="1">
      <c r="A31" s="24">
        <v>12</v>
      </c>
      <c r="B31" s="41" t="s">
        <v>180</v>
      </c>
      <c r="C31" s="25" t="s">
        <v>179</v>
      </c>
      <c r="D31" s="26">
        <f t="shared" si="0"/>
        <v>22920</v>
      </c>
      <c r="E31" s="27">
        <f t="shared" si="1"/>
        <v>10151</v>
      </c>
      <c r="F31" s="27">
        <f t="shared" si="2"/>
        <v>12769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8306</v>
      </c>
      <c r="N31" s="27">
        <v>7598</v>
      </c>
      <c r="O31" s="27">
        <v>1845</v>
      </c>
      <c r="P31" s="27">
        <v>5171</v>
      </c>
      <c r="S31" s="29"/>
      <c r="T31" s="29"/>
    </row>
    <row r="32" spans="1:20" s="28" customFormat="1" ht="16.5" customHeight="1">
      <c r="A32" s="24">
        <v>13</v>
      </c>
      <c r="B32" s="41" t="s">
        <v>75</v>
      </c>
      <c r="C32" s="25" t="s">
        <v>38</v>
      </c>
      <c r="D32" s="26">
        <f t="shared" si="0"/>
        <v>4138</v>
      </c>
      <c r="E32" s="27">
        <f t="shared" si="1"/>
        <v>2093</v>
      </c>
      <c r="F32" s="27">
        <f t="shared" si="2"/>
        <v>2045</v>
      </c>
      <c r="G32" s="27">
        <v>121</v>
      </c>
      <c r="H32" s="27">
        <v>110</v>
      </c>
      <c r="I32" s="27">
        <v>557</v>
      </c>
      <c r="J32" s="27">
        <v>515</v>
      </c>
      <c r="K32" s="27">
        <v>1415</v>
      </c>
      <c r="L32" s="27">
        <v>1420</v>
      </c>
      <c r="M32" s="27">
        <v>0</v>
      </c>
      <c r="N32" s="27">
        <v>0</v>
      </c>
      <c r="O32" s="27">
        <v>0</v>
      </c>
      <c r="P32" s="27">
        <v>0</v>
      </c>
      <c r="S32" s="29"/>
      <c r="T32" s="29"/>
    </row>
    <row r="33" spans="1:20" s="28" customFormat="1" ht="16.5" customHeight="1">
      <c r="A33" s="24">
        <v>14</v>
      </c>
      <c r="B33" s="41" t="s">
        <v>76</v>
      </c>
      <c r="C33" s="25" t="s">
        <v>39</v>
      </c>
      <c r="D33" s="26">
        <f t="shared" si="0"/>
        <v>3360</v>
      </c>
      <c r="E33" s="27">
        <f t="shared" si="1"/>
        <v>1671</v>
      </c>
      <c r="F33" s="27">
        <f t="shared" si="2"/>
        <v>1689</v>
      </c>
      <c r="G33" s="27">
        <v>82</v>
      </c>
      <c r="H33" s="27">
        <v>92</v>
      </c>
      <c r="I33" s="27">
        <v>402</v>
      </c>
      <c r="J33" s="27">
        <v>380</v>
      </c>
      <c r="K33" s="27">
        <v>1187</v>
      </c>
      <c r="L33" s="27">
        <v>1217</v>
      </c>
      <c r="M33" s="27">
        <v>0</v>
      </c>
      <c r="N33" s="27">
        <v>0</v>
      </c>
      <c r="O33" s="27">
        <v>0</v>
      </c>
      <c r="P33" s="27">
        <v>0</v>
      </c>
      <c r="S33" s="29"/>
      <c r="T33" s="29"/>
    </row>
    <row r="34" spans="1:20" s="28" customFormat="1" ht="16.5" customHeight="1">
      <c r="A34" s="24">
        <v>15</v>
      </c>
      <c r="B34" s="41" t="s">
        <v>77</v>
      </c>
      <c r="C34" s="25" t="s">
        <v>40</v>
      </c>
      <c r="D34" s="26">
        <f t="shared" si="0"/>
        <v>2978</v>
      </c>
      <c r="E34" s="27">
        <f t="shared" si="1"/>
        <v>1541</v>
      </c>
      <c r="F34" s="27">
        <f t="shared" si="2"/>
        <v>1437</v>
      </c>
      <c r="G34" s="27">
        <v>72</v>
      </c>
      <c r="H34" s="27">
        <v>87</v>
      </c>
      <c r="I34" s="27">
        <v>345</v>
      </c>
      <c r="J34" s="27">
        <v>305</v>
      </c>
      <c r="K34" s="27">
        <v>1124</v>
      </c>
      <c r="L34" s="27">
        <v>1045</v>
      </c>
      <c r="M34" s="27">
        <v>0</v>
      </c>
      <c r="N34" s="27">
        <v>0</v>
      </c>
      <c r="O34" s="27">
        <v>0</v>
      </c>
      <c r="P34" s="27">
        <v>0</v>
      </c>
      <c r="S34" s="29"/>
      <c r="T34" s="29"/>
    </row>
    <row r="35" spans="1:20" s="28" customFormat="1" ht="16.5" customHeight="1">
      <c r="A35" s="24">
        <v>16</v>
      </c>
      <c r="B35" s="41" t="s">
        <v>78</v>
      </c>
      <c r="C35" s="25" t="s">
        <v>41</v>
      </c>
      <c r="D35" s="26">
        <f t="shared" si="0"/>
        <v>2537</v>
      </c>
      <c r="E35" s="27">
        <f t="shared" si="1"/>
        <v>1338</v>
      </c>
      <c r="F35" s="27">
        <f t="shared" si="2"/>
        <v>1199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1008</v>
      </c>
      <c r="N35" s="27">
        <v>760</v>
      </c>
      <c r="O35" s="27">
        <v>330</v>
      </c>
      <c r="P35" s="27">
        <v>439</v>
      </c>
      <c r="S35" s="29"/>
      <c r="T35" s="29"/>
    </row>
    <row r="36" spans="1:20" s="28" customFormat="1" ht="16.5" customHeight="1">
      <c r="A36" s="24">
        <v>17</v>
      </c>
      <c r="B36" s="41" t="s">
        <v>79</v>
      </c>
      <c r="C36" s="25" t="s">
        <v>42</v>
      </c>
      <c r="D36" s="26">
        <f t="shared" si="0"/>
        <v>2966</v>
      </c>
      <c r="E36" s="27">
        <f t="shared" si="1"/>
        <v>1273</v>
      </c>
      <c r="F36" s="27">
        <f t="shared" si="2"/>
        <v>1693</v>
      </c>
      <c r="G36" s="27">
        <v>0</v>
      </c>
      <c r="H36" s="27">
        <v>0</v>
      </c>
      <c r="I36" s="27">
        <v>27</v>
      </c>
      <c r="J36" s="27">
        <v>27</v>
      </c>
      <c r="K36" s="27">
        <v>325</v>
      </c>
      <c r="L36" s="27">
        <v>249</v>
      </c>
      <c r="M36" s="27">
        <v>725</v>
      </c>
      <c r="N36" s="27">
        <v>793</v>
      </c>
      <c r="O36" s="27">
        <v>196</v>
      </c>
      <c r="P36" s="27">
        <v>624</v>
      </c>
      <c r="S36" s="29"/>
      <c r="T36" s="29"/>
    </row>
    <row r="37" spans="1:20" s="28" customFormat="1" ht="16.5" customHeight="1">
      <c r="A37" s="24">
        <v>18</v>
      </c>
      <c r="B37" s="41" t="s">
        <v>80</v>
      </c>
      <c r="C37" s="25" t="s">
        <v>43</v>
      </c>
      <c r="D37" s="26">
        <f t="shared" si="0"/>
        <v>29898</v>
      </c>
      <c r="E37" s="27">
        <f t="shared" si="1"/>
        <v>13423</v>
      </c>
      <c r="F37" s="27">
        <f t="shared" si="2"/>
        <v>16475</v>
      </c>
      <c r="G37" s="27">
        <v>213</v>
      </c>
      <c r="H37" s="27">
        <v>172</v>
      </c>
      <c r="I37" s="27">
        <v>1040</v>
      </c>
      <c r="J37" s="27">
        <v>965</v>
      </c>
      <c r="K37" s="27">
        <v>3501</v>
      </c>
      <c r="L37" s="27">
        <v>3232</v>
      </c>
      <c r="M37" s="27">
        <v>7444</v>
      </c>
      <c r="N37" s="27">
        <v>8887</v>
      </c>
      <c r="O37" s="27">
        <v>1225</v>
      </c>
      <c r="P37" s="27">
        <v>3219</v>
      </c>
      <c r="S37" s="29"/>
      <c r="T37" s="29"/>
    </row>
    <row r="38" spans="1:20" s="28" customFormat="1" ht="16.5" customHeight="1">
      <c r="A38" s="24">
        <v>19</v>
      </c>
      <c r="B38" s="41" t="s">
        <v>81</v>
      </c>
      <c r="C38" s="25" t="s">
        <v>44</v>
      </c>
      <c r="D38" s="26">
        <f t="shared" si="0"/>
        <v>2019</v>
      </c>
      <c r="E38" s="27">
        <f t="shared" si="1"/>
        <v>657</v>
      </c>
      <c r="F38" s="27">
        <f t="shared" si="2"/>
        <v>1362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462</v>
      </c>
      <c r="N38" s="27">
        <v>726</v>
      </c>
      <c r="O38" s="27">
        <v>195</v>
      </c>
      <c r="P38" s="27">
        <v>636</v>
      </c>
      <c r="S38" s="29"/>
      <c r="T38" s="29"/>
    </row>
    <row r="39" spans="1:20" s="28" customFormat="1" ht="16.5" customHeight="1">
      <c r="A39" s="24">
        <v>20</v>
      </c>
      <c r="B39" s="41" t="s">
        <v>82</v>
      </c>
      <c r="C39" s="25" t="s">
        <v>45</v>
      </c>
      <c r="D39" s="26">
        <f t="shared" si="0"/>
        <v>984</v>
      </c>
      <c r="E39" s="27">
        <f t="shared" si="1"/>
        <v>521</v>
      </c>
      <c r="F39" s="27">
        <f t="shared" si="2"/>
        <v>463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411</v>
      </c>
      <c r="N39" s="27">
        <v>341</v>
      </c>
      <c r="O39" s="27">
        <v>110</v>
      </c>
      <c r="P39" s="27">
        <v>122</v>
      </c>
      <c r="S39" s="29"/>
      <c r="T39" s="29"/>
    </row>
    <row r="40" spans="1:20" s="28" customFormat="1" ht="16.5" customHeight="1">
      <c r="A40" s="24">
        <v>21</v>
      </c>
      <c r="B40" s="41" t="s">
        <v>83</v>
      </c>
      <c r="C40" s="25" t="s">
        <v>46</v>
      </c>
      <c r="D40" s="26">
        <f t="shared" si="0"/>
        <v>902</v>
      </c>
      <c r="E40" s="27">
        <f t="shared" si="1"/>
        <v>436</v>
      </c>
      <c r="F40" s="27">
        <f t="shared" si="2"/>
        <v>466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375</v>
      </c>
      <c r="N40" s="27">
        <v>290</v>
      </c>
      <c r="O40" s="27">
        <v>61</v>
      </c>
      <c r="P40" s="27">
        <v>176</v>
      </c>
      <c r="S40" s="29"/>
      <c r="T40" s="29"/>
    </row>
    <row r="41" spans="1:20" s="28" customFormat="1" ht="16.5" customHeight="1">
      <c r="A41" s="24">
        <v>22</v>
      </c>
      <c r="B41" s="41" t="s">
        <v>84</v>
      </c>
      <c r="C41" s="25" t="s">
        <v>47</v>
      </c>
      <c r="D41" s="26">
        <f t="shared" si="0"/>
        <v>5751</v>
      </c>
      <c r="E41" s="27">
        <f t="shared" si="1"/>
        <v>3320</v>
      </c>
      <c r="F41" s="27">
        <f t="shared" si="2"/>
        <v>2431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2738</v>
      </c>
      <c r="N41" s="27">
        <v>1401</v>
      </c>
      <c r="O41" s="27">
        <v>582</v>
      </c>
      <c r="P41" s="27">
        <v>1030</v>
      </c>
      <c r="S41" s="29"/>
      <c r="T41" s="29"/>
    </row>
    <row r="42" spans="1:20" s="28" customFormat="1" ht="16.5" customHeight="1">
      <c r="A42" s="24">
        <v>23</v>
      </c>
      <c r="B42" s="41" t="s">
        <v>85</v>
      </c>
      <c r="C42" s="25" t="s">
        <v>48</v>
      </c>
      <c r="D42" s="26">
        <f t="shared" si="0"/>
        <v>518</v>
      </c>
      <c r="E42" s="27">
        <f t="shared" si="1"/>
        <v>269</v>
      </c>
      <c r="F42" s="27">
        <f t="shared" si="2"/>
        <v>249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230</v>
      </c>
      <c r="N42" s="27">
        <v>176</v>
      </c>
      <c r="O42" s="27">
        <v>39</v>
      </c>
      <c r="P42" s="27">
        <v>73</v>
      </c>
      <c r="S42" s="29"/>
      <c r="T42" s="29"/>
    </row>
    <row r="43" spans="1:20" s="28" customFormat="1" ht="16.5" customHeight="1">
      <c r="A43" s="24"/>
      <c r="B43" s="41"/>
      <c r="C43" s="25"/>
      <c r="D43" s="26">
        <f t="shared" si="0"/>
        <v>0</v>
      </c>
      <c r="E43" s="27">
        <f t="shared" si="1"/>
        <v>0</v>
      </c>
      <c r="F43" s="27">
        <f t="shared" si="2"/>
        <v>0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S43" s="29"/>
      <c r="T43" s="29"/>
    </row>
    <row r="44" spans="1:20" s="22" customFormat="1" ht="26.25" customHeight="1">
      <c r="A44" s="19" t="s">
        <v>49</v>
      </c>
      <c r="B44" s="40"/>
      <c r="C44" s="20" t="s">
        <v>50</v>
      </c>
      <c r="D44" s="21">
        <f t="shared" si="0"/>
        <v>125160</v>
      </c>
      <c r="E44" s="21">
        <f t="shared" si="1"/>
        <v>0</v>
      </c>
      <c r="F44" s="21">
        <f t="shared" si="2"/>
        <v>125160</v>
      </c>
      <c r="G44" s="21">
        <f aca="true" t="shared" si="4" ref="G44:P44">SUM(G45:G59)</f>
        <v>0</v>
      </c>
      <c r="H44" s="21">
        <f t="shared" si="4"/>
        <v>0</v>
      </c>
      <c r="I44" s="21">
        <f t="shared" si="4"/>
        <v>0</v>
      </c>
      <c r="J44" s="21">
        <f t="shared" si="4"/>
        <v>0</v>
      </c>
      <c r="K44" s="21">
        <f t="shared" si="4"/>
        <v>0</v>
      </c>
      <c r="L44" s="21">
        <f t="shared" si="4"/>
        <v>0</v>
      </c>
      <c r="M44" s="21">
        <f t="shared" si="4"/>
        <v>0</v>
      </c>
      <c r="N44" s="21">
        <f t="shared" si="4"/>
        <v>74265</v>
      </c>
      <c r="O44" s="21">
        <f t="shared" si="4"/>
        <v>0</v>
      </c>
      <c r="P44" s="21">
        <f t="shared" si="4"/>
        <v>50895</v>
      </c>
      <c r="S44" s="23"/>
      <c r="T44" s="23"/>
    </row>
    <row r="45" spans="1:20" s="28" customFormat="1" ht="16.5" customHeight="1">
      <c r="A45" s="24">
        <v>1</v>
      </c>
      <c r="B45" s="41" t="s">
        <v>86</v>
      </c>
      <c r="C45" s="25" t="s">
        <v>51</v>
      </c>
      <c r="D45" s="26">
        <f t="shared" si="0"/>
        <v>25792</v>
      </c>
      <c r="E45" s="27">
        <f t="shared" si="1"/>
        <v>0</v>
      </c>
      <c r="F45" s="27">
        <f t="shared" si="2"/>
        <v>25792</v>
      </c>
      <c r="G45" s="27"/>
      <c r="H45" s="27"/>
      <c r="I45" s="27"/>
      <c r="J45" s="27"/>
      <c r="K45" s="27"/>
      <c r="L45" s="27"/>
      <c r="M45" s="27"/>
      <c r="N45" s="27">
        <v>15944</v>
      </c>
      <c r="O45" s="27">
        <v>0</v>
      </c>
      <c r="P45" s="27">
        <v>9848</v>
      </c>
      <c r="S45" s="29"/>
      <c r="T45" s="29"/>
    </row>
    <row r="46" spans="1:20" s="28" customFormat="1" ht="16.5" customHeight="1">
      <c r="A46" s="24">
        <v>3</v>
      </c>
      <c r="B46" s="41" t="s">
        <v>66</v>
      </c>
      <c r="C46" s="25" t="s">
        <v>29</v>
      </c>
      <c r="D46" s="26">
        <f aca="true" t="shared" si="5" ref="D46:D61">E46+F46</f>
        <v>16289</v>
      </c>
      <c r="E46" s="27">
        <f aca="true" t="shared" si="6" ref="E46:E61">G46+I46+K46+M46+O46</f>
        <v>0</v>
      </c>
      <c r="F46" s="27">
        <f aca="true" t="shared" si="7" ref="F46:F61">H46+J46+L46+N46+P46</f>
        <v>16289</v>
      </c>
      <c r="G46" s="27"/>
      <c r="H46" s="27"/>
      <c r="I46" s="27"/>
      <c r="J46" s="27"/>
      <c r="K46" s="27"/>
      <c r="L46" s="27"/>
      <c r="M46" s="27"/>
      <c r="N46" s="27">
        <v>8633</v>
      </c>
      <c r="O46" s="27">
        <v>0</v>
      </c>
      <c r="P46" s="27">
        <v>7656</v>
      </c>
      <c r="S46" s="29"/>
      <c r="T46" s="29"/>
    </row>
    <row r="47" spans="1:20" s="28" customFormat="1" ht="16.5" customHeight="1">
      <c r="A47" s="24">
        <v>4</v>
      </c>
      <c r="B47" s="41" t="s">
        <v>67</v>
      </c>
      <c r="C47" s="25" t="s">
        <v>30</v>
      </c>
      <c r="D47" s="26">
        <f t="shared" si="5"/>
        <v>19451</v>
      </c>
      <c r="E47" s="27">
        <f t="shared" si="6"/>
        <v>0</v>
      </c>
      <c r="F47" s="27">
        <f t="shared" si="7"/>
        <v>19451</v>
      </c>
      <c r="G47" s="27"/>
      <c r="H47" s="27"/>
      <c r="I47" s="27"/>
      <c r="J47" s="27"/>
      <c r="K47" s="27"/>
      <c r="L47" s="27"/>
      <c r="M47" s="27"/>
      <c r="N47" s="27">
        <v>10168</v>
      </c>
      <c r="O47" s="27">
        <v>0</v>
      </c>
      <c r="P47" s="27">
        <v>9283</v>
      </c>
      <c r="S47" s="29"/>
      <c r="T47" s="29"/>
    </row>
    <row r="48" spans="1:20" s="28" customFormat="1" ht="16.5" customHeight="1">
      <c r="A48" s="24">
        <v>5</v>
      </c>
      <c r="B48" s="41" t="s">
        <v>68</v>
      </c>
      <c r="C48" s="30" t="s">
        <v>31</v>
      </c>
      <c r="D48" s="26">
        <f t="shared" si="5"/>
        <v>2671</v>
      </c>
      <c r="E48" s="27">
        <f t="shared" si="6"/>
        <v>0</v>
      </c>
      <c r="F48" s="27">
        <f t="shared" si="7"/>
        <v>2671</v>
      </c>
      <c r="G48" s="27"/>
      <c r="H48" s="27"/>
      <c r="I48" s="27"/>
      <c r="J48" s="27"/>
      <c r="K48" s="27"/>
      <c r="L48" s="27"/>
      <c r="M48" s="27"/>
      <c r="N48" s="27">
        <v>2006</v>
      </c>
      <c r="O48" s="27">
        <v>0</v>
      </c>
      <c r="P48" s="27">
        <v>665</v>
      </c>
      <c r="S48" s="29"/>
      <c r="T48" s="29"/>
    </row>
    <row r="49" spans="1:20" s="22" customFormat="1" ht="16.5" customHeight="1">
      <c r="A49" s="24">
        <v>6</v>
      </c>
      <c r="B49" s="41" t="s">
        <v>69</v>
      </c>
      <c r="C49" s="25" t="s">
        <v>32</v>
      </c>
      <c r="D49" s="26">
        <f t="shared" si="5"/>
        <v>4040</v>
      </c>
      <c r="E49" s="27">
        <f t="shared" si="6"/>
        <v>0</v>
      </c>
      <c r="F49" s="27">
        <f t="shared" si="7"/>
        <v>4040</v>
      </c>
      <c r="G49" s="26"/>
      <c r="H49" s="26"/>
      <c r="I49" s="26"/>
      <c r="J49" s="26"/>
      <c r="K49" s="26"/>
      <c r="L49" s="26"/>
      <c r="M49" s="26"/>
      <c r="N49" s="27">
        <v>2152</v>
      </c>
      <c r="O49" s="26">
        <v>0</v>
      </c>
      <c r="P49" s="27">
        <v>1888</v>
      </c>
      <c r="S49" s="23"/>
      <c r="T49" s="23"/>
    </row>
    <row r="50" spans="1:20" s="22" customFormat="1" ht="16.5" customHeight="1">
      <c r="A50" s="24">
        <v>7</v>
      </c>
      <c r="B50" s="41" t="s">
        <v>70</v>
      </c>
      <c r="C50" s="25" t="s">
        <v>33</v>
      </c>
      <c r="D50" s="26">
        <f t="shared" si="5"/>
        <v>20177</v>
      </c>
      <c r="E50" s="27">
        <f t="shared" si="6"/>
        <v>0</v>
      </c>
      <c r="F50" s="27">
        <f t="shared" si="7"/>
        <v>20177</v>
      </c>
      <c r="G50" s="26"/>
      <c r="H50" s="26"/>
      <c r="I50" s="26"/>
      <c r="J50" s="26"/>
      <c r="K50" s="26"/>
      <c r="L50" s="26"/>
      <c r="M50" s="26"/>
      <c r="N50" s="27">
        <v>10951</v>
      </c>
      <c r="O50" s="26">
        <v>0</v>
      </c>
      <c r="P50" s="27">
        <v>9226</v>
      </c>
      <c r="S50" s="23"/>
      <c r="T50" s="23"/>
    </row>
    <row r="51" spans="1:20" s="22" customFormat="1" ht="16.5" customHeight="1">
      <c r="A51" s="24">
        <v>8</v>
      </c>
      <c r="B51" s="41" t="s">
        <v>71</v>
      </c>
      <c r="C51" s="25" t="s">
        <v>34</v>
      </c>
      <c r="D51" s="26">
        <f t="shared" si="5"/>
        <v>7481</v>
      </c>
      <c r="E51" s="27">
        <f t="shared" si="6"/>
        <v>0</v>
      </c>
      <c r="F51" s="27">
        <f t="shared" si="7"/>
        <v>7481</v>
      </c>
      <c r="G51" s="26"/>
      <c r="H51" s="26"/>
      <c r="I51" s="26"/>
      <c r="J51" s="26"/>
      <c r="K51" s="26"/>
      <c r="L51" s="26"/>
      <c r="M51" s="26"/>
      <c r="N51" s="27">
        <v>4291</v>
      </c>
      <c r="O51" s="26">
        <v>0</v>
      </c>
      <c r="P51" s="27">
        <v>3190</v>
      </c>
      <c r="S51" s="23"/>
      <c r="T51" s="23"/>
    </row>
    <row r="52" spans="1:20" s="22" customFormat="1" ht="16.5" customHeight="1">
      <c r="A52" s="24">
        <v>9</v>
      </c>
      <c r="B52" s="41" t="s">
        <v>72</v>
      </c>
      <c r="C52" s="25" t="s">
        <v>35</v>
      </c>
      <c r="D52" s="26">
        <f t="shared" si="5"/>
        <v>96</v>
      </c>
      <c r="E52" s="27">
        <f t="shared" si="6"/>
        <v>0</v>
      </c>
      <c r="F52" s="27">
        <f t="shared" si="7"/>
        <v>96</v>
      </c>
      <c r="G52" s="26"/>
      <c r="H52" s="26"/>
      <c r="I52" s="26"/>
      <c r="J52" s="26"/>
      <c r="K52" s="26"/>
      <c r="L52" s="26"/>
      <c r="M52" s="26"/>
      <c r="N52" s="27">
        <v>73</v>
      </c>
      <c r="O52" s="26">
        <v>0</v>
      </c>
      <c r="P52" s="27">
        <v>23</v>
      </c>
      <c r="S52" s="23"/>
      <c r="T52" s="23"/>
    </row>
    <row r="53" spans="1:20" s="22" customFormat="1" ht="16.5" customHeight="1">
      <c r="A53" s="24">
        <v>10</v>
      </c>
      <c r="B53" s="41" t="s">
        <v>73</v>
      </c>
      <c r="C53" s="25" t="s">
        <v>36</v>
      </c>
      <c r="D53" s="26">
        <f t="shared" si="5"/>
        <v>10081</v>
      </c>
      <c r="E53" s="27">
        <f t="shared" si="6"/>
        <v>0</v>
      </c>
      <c r="F53" s="27">
        <f t="shared" si="7"/>
        <v>10081</v>
      </c>
      <c r="G53" s="26"/>
      <c r="H53" s="26"/>
      <c r="I53" s="26"/>
      <c r="J53" s="26"/>
      <c r="K53" s="26"/>
      <c r="L53" s="26"/>
      <c r="M53" s="26"/>
      <c r="N53" s="27">
        <v>7113</v>
      </c>
      <c r="O53" s="26">
        <v>0</v>
      </c>
      <c r="P53" s="27">
        <v>2968</v>
      </c>
      <c r="S53" s="23"/>
      <c r="T53" s="23"/>
    </row>
    <row r="54" spans="1:20" s="28" customFormat="1" ht="16.5" customHeight="1">
      <c r="A54" s="24">
        <v>11</v>
      </c>
      <c r="B54" s="41" t="s">
        <v>78</v>
      </c>
      <c r="C54" s="25" t="s">
        <v>41</v>
      </c>
      <c r="D54" s="26">
        <f t="shared" si="5"/>
        <v>1131</v>
      </c>
      <c r="E54" s="27">
        <f t="shared" si="6"/>
        <v>0</v>
      </c>
      <c r="F54" s="27">
        <f t="shared" si="7"/>
        <v>1131</v>
      </c>
      <c r="G54" s="27"/>
      <c r="H54" s="27"/>
      <c r="I54" s="27"/>
      <c r="J54" s="27"/>
      <c r="K54" s="27"/>
      <c r="L54" s="27"/>
      <c r="M54" s="27"/>
      <c r="N54" s="27">
        <v>697</v>
      </c>
      <c r="O54" s="27">
        <v>0</v>
      </c>
      <c r="P54" s="27">
        <v>434</v>
      </c>
      <c r="S54" s="29"/>
      <c r="T54" s="29"/>
    </row>
    <row r="55" spans="1:20" s="28" customFormat="1" ht="16.5" customHeight="1">
      <c r="A55" s="24">
        <v>12</v>
      </c>
      <c r="B55" s="41" t="s">
        <v>79</v>
      </c>
      <c r="C55" s="25" t="s">
        <v>42</v>
      </c>
      <c r="D55" s="26">
        <f t="shared" si="5"/>
        <v>1432</v>
      </c>
      <c r="E55" s="27">
        <f t="shared" si="6"/>
        <v>0</v>
      </c>
      <c r="F55" s="27">
        <f t="shared" si="7"/>
        <v>1432</v>
      </c>
      <c r="G55" s="27"/>
      <c r="H55" s="27"/>
      <c r="I55" s="27"/>
      <c r="J55" s="27"/>
      <c r="K55" s="27"/>
      <c r="L55" s="27"/>
      <c r="M55" s="27"/>
      <c r="N55" s="27">
        <v>804</v>
      </c>
      <c r="O55" s="27">
        <v>0</v>
      </c>
      <c r="P55" s="27">
        <v>628</v>
      </c>
      <c r="S55" s="29"/>
      <c r="T55" s="29"/>
    </row>
    <row r="56" spans="1:20" s="28" customFormat="1" ht="16.5" customHeight="1">
      <c r="A56" s="24">
        <v>13</v>
      </c>
      <c r="B56" s="41" t="s">
        <v>80</v>
      </c>
      <c r="C56" s="25" t="s">
        <v>43</v>
      </c>
      <c r="D56" s="26">
        <f t="shared" si="5"/>
        <v>12377</v>
      </c>
      <c r="E56" s="27">
        <f t="shared" si="6"/>
        <v>0</v>
      </c>
      <c r="F56" s="27">
        <f t="shared" si="7"/>
        <v>12377</v>
      </c>
      <c r="G56" s="27"/>
      <c r="H56" s="27"/>
      <c r="I56" s="27"/>
      <c r="J56" s="27"/>
      <c r="K56" s="27"/>
      <c r="L56" s="27"/>
      <c r="M56" s="27"/>
      <c r="N56" s="27">
        <v>9108</v>
      </c>
      <c r="O56" s="27">
        <v>0</v>
      </c>
      <c r="P56" s="27">
        <v>3269</v>
      </c>
      <c r="S56" s="29"/>
      <c r="T56" s="29"/>
    </row>
    <row r="57" spans="1:20" s="22" customFormat="1" ht="16.5" customHeight="1">
      <c r="A57" s="24">
        <v>14</v>
      </c>
      <c r="B57" s="41" t="s">
        <v>81</v>
      </c>
      <c r="C57" s="25" t="s">
        <v>44</v>
      </c>
      <c r="D57" s="26">
        <f t="shared" si="5"/>
        <v>1367</v>
      </c>
      <c r="E57" s="27">
        <f t="shared" si="6"/>
        <v>0</v>
      </c>
      <c r="F57" s="27">
        <f t="shared" si="7"/>
        <v>1367</v>
      </c>
      <c r="G57" s="26"/>
      <c r="H57" s="26"/>
      <c r="I57" s="26"/>
      <c r="J57" s="26"/>
      <c r="K57" s="26"/>
      <c r="L57" s="26"/>
      <c r="M57" s="26"/>
      <c r="N57" s="27">
        <v>730</v>
      </c>
      <c r="O57" s="26">
        <v>0</v>
      </c>
      <c r="P57" s="27">
        <v>637</v>
      </c>
      <c r="S57" s="23"/>
      <c r="T57" s="23"/>
    </row>
    <row r="58" spans="1:20" s="22" customFormat="1" ht="16.5" customHeight="1">
      <c r="A58" s="24">
        <v>15</v>
      </c>
      <c r="B58" s="41" t="s">
        <v>83</v>
      </c>
      <c r="C58" s="25" t="s">
        <v>52</v>
      </c>
      <c r="D58" s="26">
        <f t="shared" si="5"/>
        <v>393</v>
      </c>
      <c r="E58" s="27">
        <f t="shared" si="6"/>
        <v>0</v>
      </c>
      <c r="F58" s="27">
        <f t="shared" si="7"/>
        <v>393</v>
      </c>
      <c r="G58" s="26"/>
      <c r="H58" s="26"/>
      <c r="I58" s="26"/>
      <c r="J58" s="26"/>
      <c r="K58" s="26"/>
      <c r="L58" s="26"/>
      <c r="M58" s="26"/>
      <c r="N58" s="27">
        <v>230</v>
      </c>
      <c r="O58" s="26">
        <v>0</v>
      </c>
      <c r="P58" s="27">
        <v>163</v>
      </c>
      <c r="S58" s="23"/>
      <c r="T58" s="23"/>
    </row>
    <row r="59" spans="1:20" s="22" customFormat="1" ht="16.5" customHeight="1">
      <c r="A59" s="24">
        <v>16</v>
      </c>
      <c r="B59" s="41" t="s">
        <v>84</v>
      </c>
      <c r="C59" s="25" t="s">
        <v>47</v>
      </c>
      <c r="D59" s="26">
        <f t="shared" si="5"/>
        <v>2382</v>
      </c>
      <c r="E59" s="27">
        <f t="shared" si="6"/>
        <v>0</v>
      </c>
      <c r="F59" s="27">
        <f t="shared" si="7"/>
        <v>2382</v>
      </c>
      <c r="G59" s="26"/>
      <c r="H59" s="26"/>
      <c r="I59" s="26"/>
      <c r="J59" s="26"/>
      <c r="K59" s="26"/>
      <c r="L59" s="26"/>
      <c r="M59" s="26"/>
      <c r="N59" s="27">
        <v>1365</v>
      </c>
      <c r="O59" s="26">
        <v>0</v>
      </c>
      <c r="P59" s="27">
        <v>1017</v>
      </c>
      <c r="S59" s="23"/>
      <c r="T59" s="23"/>
    </row>
    <row r="60" spans="1:20" s="22" customFormat="1" ht="26.25" customHeight="1">
      <c r="A60" s="19" t="s">
        <v>53</v>
      </c>
      <c r="B60" s="40"/>
      <c r="C60" s="20" t="s">
        <v>54</v>
      </c>
      <c r="D60" s="21">
        <f t="shared" si="5"/>
        <v>282356</v>
      </c>
      <c r="E60" s="21">
        <f t="shared" si="6"/>
        <v>127679</v>
      </c>
      <c r="F60" s="21">
        <f t="shared" si="7"/>
        <v>154677</v>
      </c>
      <c r="G60" s="21">
        <f aca="true" t="shared" si="8" ref="G60:P60">SUM(G61:G80)</f>
        <v>1322</v>
      </c>
      <c r="H60" s="21">
        <f t="shared" si="8"/>
        <v>1236</v>
      </c>
      <c r="I60" s="21">
        <f t="shared" si="8"/>
        <v>6448</v>
      </c>
      <c r="J60" s="21">
        <f t="shared" si="8"/>
        <v>5960</v>
      </c>
      <c r="K60" s="21">
        <f t="shared" si="8"/>
        <v>23619</v>
      </c>
      <c r="L60" s="21">
        <f t="shared" si="8"/>
        <v>22368</v>
      </c>
      <c r="M60" s="21">
        <f t="shared" si="8"/>
        <v>77340</v>
      </c>
      <c r="N60" s="21">
        <f t="shared" si="8"/>
        <v>74215</v>
      </c>
      <c r="O60" s="21">
        <f t="shared" si="8"/>
        <v>18950</v>
      </c>
      <c r="P60" s="21">
        <f t="shared" si="8"/>
        <v>50898</v>
      </c>
      <c r="S60" s="23"/>
      <c r="T60" s="23"/>
    </row>
    <row r="61" spans="1:20" s="22" customFormat="1" ht="16.5" customHeight="1">
      <c r="A61" s="24">
        <v>1</v>
      </c>
      <c r="B61" s="41" t="s">
        <v>65</v>
      </c>
      <c r="C61" s="25" t="s">
        <v>28</v>
      </c>
      <c r="D61" s="26">
        <f t="shared" si="5"/>
        <v>56</v>
      </c>
      <c r="E61" s="27">
        <f t="shared" si="6"/>
        <v>16</v>
      </c>
      <c r="F61" s="27">
        <f t="shared" si="7"/>
        <v>40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11</v>
      </c>
      <c r="N61" s="26">
        <v>26</v>
      </c>
      <c r="O61" s="26">
        <v>5</v>
      </c>
      <c r="P61" s="26">
        <v>14</v>
      </c>
      <c r="S61" s="23"/>
      <c r="T61" s="23"/>
    </row>
    <row r="62" spans="1:20" s="22" customFormat="1" ht="16.5" customHeight="1">
      <c r="A62" s="24">
        <v>2</v>
      </c>
      <c r="B62" s="41" t="s">
        <v>66</v>
      </c>
      <c r="C62" s="25" t="s">
        <v>29</v>
      </c>
      <c r="D62" s="26">
        <f aca="true" t="shared" si="9" ref="D62:D79">E62+F62</f>
        <v>10737</v>
      </c>
      <c r="E62" s="27">
        <f aca="true" t="shared" si="10" ref="E62:E79">G62+I62+K62+M62+O62</f>
        <v>4601</v>
      </c>
      <c r="F62" s="27">
        <f aca="true" t="shared" si="11" ref="F62:F79">H62+J62+L62+N62+P62</f>
        <v>6136</v>
      </c>
      <c r="G62" s="26">
        <v>50</v>
      </c>
      <c r="H62" s="26">
        <v>43</v>
      </c>
      <c r="I62" s="26">
        <v>195</v>
      </c>
      <c r="J62" s="26">
        <v>202</v>
      </c>
      <c r="K62" s="26">
        <v>892</v>
      </c>
      <c r="L62" s="26">
        <v>830</v>
      </c>
      <c r="M62" s="26">
        <v>2705</v>
      </c>
      <c r="N62" s="26">
        <v>2598</v>
      </c>
      <c r="O62" s="26">
        <v>759</v>
      </c>
      <c r="P62" s="26">
        <v>2463</v>
      </c>
      <c r="S62" s="23"/>
      <c r="T62" s="23"/>
    </row>
    <row r="63" spans="1:20" s="22" customFormat="1" ht="16.5" customHeight="1">
      <c r="A63" s="24">
        <v>3</v>
      </c>
      <c r="B63" s="41" t="s">
        <v>67</v>
      </c>
      <c r="C63" s="25" t="s">
        <v>30</v>
      </c>
      <c r="D63" s="26">
        <f t="shared" si="9"/>
        <v>43285</v>
      </c>
      <c r="E63" s="27">
        <f t="shared" si="10"/>
        <v>19086</v>
      </c>
      <c r="F63" s="27">
        <f t="shared" si="11"/>
        <v>24199</v>
      </c>
      <c r="G63" s="26">
        <v>212</v>
      </c>
      <c r="H63" s="26">
        <v>200</v>
      </c>
      <c r="I63" s="26">
        <v>1017</v>
      </c>
      <c r="J63" s="26">
        <v>1008</v>
      </c>
      <c r="K63" s="26">
        <v>3740</v>
      </c>
      <c r="L63" s="26">
        <v>3486</v>
      </c>
      <c r="M63" s="26">
        <v>10603</v>
      </c>
      <c r="N63" s="26">
        <v>10229</v>
      </c>
      <c r="O63" s="26">
        <v>3514</v>
      </c>
      <c r="P63" s="26">
        <v>9276</v>
      </c>
      <c r="S63" s="23"/>
      <c r="T63" s="23"/>
    </row>
    <row r="64" spans="1:20" s="22" customFormat="1" ht="16.5" customHeight="1">
      <c r="A64" s="24">
        <v>4</v>
      </c>
      <c r="B64" s="41" t="s">
        <v>68</v>
      </c>
      <c r="C64" s="25" t="s">
        <v>31</v>
      </c>
      <c r="D64" s="26">
        <f t="shared" si="9"/>
        <v>6759</v>
      </c>
      <c r="E64" s="27">
        <f t="shared" si="10"/>
        <v>3266</v>
      </c>
      <c r="F64" s="27">
        <f t="shared" si="11"/>
        <v>3493</v>
      </c>
      <c r="G64" s="26">
        <v>30</v>
      </c>
      <c r="H64" s="26">
        <v>30</v>
      </c>
      <c r="I64" s="26">
        <v>189</v>
      </c>
      <c r="J64" s="26">
        <v>177</v>
      </c>
      <c r="K64" s="26">
        <v>585</v>
      </c>
      <c r="L64" s="26">
        <v>583</v>
      </c>
      <c r="M64" s="26">
        <v>2213</v>
      </c>
      <c r="N64" s="26">
        <v>2038</v>
      </c>
      <c r="O64" s="26">
        <v>249</v>
      </c>
      <c r="P64" s="26">
        <v>665</v>
      </c>
      <c r="S64" s="23"/>
      <c r="T64" s="23"/>
    </row>
    <row r="65" spans="1:20" s="22" customFormat="1" ht="16.5" customHeight="1">
      <c r="A65" s="24">
        <v>5</v>
      </c>
      <c r="B65" s="41" t="s">
        <v>69</v>
      </c>
      <c r="C65" s="25" t="s">
        <v>32</v>
      </c>
      <c r="D65" s="26">
        <f t="shared" si="9"/>
        <v>9402</v>
      </c>
      <c r="E65" s="27">
        <f t="shared" si="10"/>
        <v>4394</v>
      </c>
      <c r="F65" s="27">
        <f t="shared" si="11"/>
        <v>5008</v>
      </c>
      <c r="G65" s="26">
        <v>36</v>
      </c>
      <c r="H65" s="26">
        <v>36</v>
      </c>
      <c r="I65" s="26">
        <v>215</v>
      </c>
      <c r="J65" s="26">
        <v>186</v>
      </c>
      <c r="K65" s="26">
        <v>751</v>
      </c>
      <c r="L65" s="26">
        <v>722</v>
      </c>
      <c r="M65" s="26">
        <v>2670</v>
      </c>
      <c r="N65" s="26">
        <v>2175</v>
      </c>
      <c r="O65" s="26">
        <v>722</v>
      </c>
      <c r="P65" s="26">
        <v>1889</v>
      </c>
      <c r="S65" s="23"/>
      <c r="T65" s="23"/>
    </row>
    <row r="66" spans="1:20" s="22" customFormat="1" ht="16.5" customHeight="1">
      <c r="A66" s="24">
        <v>6</v>
      </c>
      <c r="B66" s="41" t="s">
        <v>70</v>
      </c>
      <c r="C66" s="25" t="s">
        <v>33</v>
      </c>
      <c r="D66" s="26">
        <f t="shared" si="9"/>
        <v>18544</v>
      </c>
      <c r="E66" s="27">
        <f t="shared" si="10"/>
        <v>8575</v>
      </c>
      <c r="F66" s="27">
        <f t="shared" si="11"/>
        <v>9969</v>
      </c>
      <c r="G66" s="26">
        <v>79</v>
      </c>
      <c r="H66" s="26">
        <v>59</v>
      </c>
      <c r="I66" s="26">
        <v>408</v>
      </c>
      <c r="J66" s="26">
        <v>386</v>
      </c>
      <c r="K66" s="26">
        <v>1398</v>
      </c>
      <c r="L66" s="26">
        <v>1331</v>
      </c>
      <c r="M66" s="26">
        <v>5207</v>
      </c>
      <c r="N66" s="26">
        <v>4406</v>
      </c>
      <c r="O66" s="26">
        <v>1483</v>
      </c>
      <c r="P66" s="26">
        <v>3787</v>
      </c>
      <c r="S66" s="23"/>
      <c r="T66" s="23"/>
    </row>
    <row r="67" spans="1:20" s="22" customFormat="1" ht="16.5" customHeight="1">
      <c r="A67" s="24">
        <v>7</v>
      </c>
      <c r="B67" s="41" t="s">
        <v>72</v>
      </c>
      <c r="C67" s="25" t="s">
        <v>35</v>
      </c>
      <c r="D67" s="26">
        <f t="shared" si="9"/>
        <v>393</v>
      </c>
      <c r="E67" s="27">
        <f t="shared" si="10"/>
        <v>271</v>
      </c>
      <c r="F67" s="27">
        <f t="shared" si="11"/>
        <v>122</v>
      </c>
      <c r="G67" s="26">
        <v>1</v>
      </c>
      <c r="H67" s="26">
        <v>0</v>
      </c>
      <c r="I67" s="26">
        <v>4</v>
      </c>
      <c r="J67" s="26">
        <v>4</v>
      </c>
      <c r="K67" s="26">
        <v>10</v>
      </c>
      <c r="L67" s="26">
        <v>15</v>
      </c>
      <c r="M67" s="26">
        <v>237</v>
      </c>
      <c r="N67" s="26">
        <v>80</v>
      </c>
      <c r="O67" s="26">
        <v>19</v>
      </c>
      <c r="P67" s="26">
        <v>23</v>
      </c>
      <c r="S67" s="23"/>
      <c r="T67" s="23"/>
    </row>
    <row r="68" spans="1:20" s="22" customFormat="1" ht="16.5" customHeight="1">
      <c r="A68" s="24">
        <v>10</v>
      </c>
      <c r="B68" s="41" t="s">
        <v>180</v>
      </c>
      <c r="C68" s="25" t="s">
        <v>179</v>
      </c>
      <c r="D68" s="26">
        <f t="shared" si="9"/>
        <v>11436</v>
      </c>
      <c r="E68" s="27">
        <f t="shared" si="10"/>
        <v>4945</v>
      </c>
      <c r="F68" s="27">
        <f t="shared" si="11"/>
        <v>6491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3960</v>
      </c>
      <c r="N68" s="26">
        <v>3545</v>
      </c>
      <c r="O68" s="26">
        <v>985</v>
      </c>
      <c r="P68" s="26">
        <v>2946</v>
      </c>
      <c r="S68" s="23"/>
      <c r="T68" s="23"/>
    </row>
    <row r="69" spans="1:20" s="22" customFormat="1" ht="16.5" customHeight="1">
      <c r="A69" s="24">
        <v>11</v>
      </c>
      <c r="B69" s="41" t="s">
        <v>87</v>
      </c>
      <c r="C69" s="25" t="s">
        <v>55</v>
      </c>
      <c r="D69" s="26">
        <f t="shared" si="9"/>
        <v>69115</v>
      </c>
      <c r="E69" s="27">
        <f t="shared" si="10"/>
        <v>31864</v>
      </c>
      <c r="F69" s="27">
        <f t="shared" si="11"/>
        <v>37251</v>
      </c>
      <c r="G69" s="26">
        <v>399</v>
      </c>
      <c r="H69" s="26">
        <v>432</v>
      </c>
      <c r="I69" s="26">
        <v>1896</v>
      </c>
      <c r="J69" s="26">
        <v>1763</v>
      </c>
      <c r="K69" s="26">
        <v>6054</v>
      </c>
      <c r="L69" s="26">
        <v>5907</v>
      </c>
      <c r="M69" s="26">
        <v>19519</v>
      </c>
      <c r="N69" s="26">
        <v>19232</v>
      </c>
      <c r="O69" s="26">
        <v>3996</v>
      </c>
      <c r="P69" s="26">
        <v>9917</v>
      </c>
      <c r="S69" s="23"/>
      <c r="T69" s="23"/>
    </row>
    <row r="70" spans="1:20" s="22" customFormat="1" ht="16.5" customHeight="1">
      <c r="A70" s="24">
        <v>12</v>
      </c>
      <c r="B70" s="41" t="s">
        <v>88</v>
      </c>
      <c r="C70" s="30" t="s">
        <v>56</v>
      </c>
      <c r="D70" s="26">
        <f t="shared" si="9"/>
        <v>25462</v>
      </c>
      <c r="E70" s="27">
        <f t="shared" si="10"/>
        <v>11466</v>
      </c>
      <c r="F70" s="27">
        <f t="shared" si="11"/>
        <v>13996</v>
      </c>
      <c r="G70" s="26">
        <v>91</v>
      </c>
      <c r="H70" s="26">
        <v>99</v>
      </c>
      <c r="I70" s="26">
        <v>531</v>
      </c>
      <c r="J70" s="26">
        <v>458</v>
      </c>
      <c r="K70" s="26">
        <v>2363</v>
      </c>
      <c r="L70" s="26">
        <v>2230</v>
      </c>
      <c r="M70" s="26">
        <v>6644</v>
      </c>
      <c r="N70" s="26">
        <v>6023</v>
      </c>
      <c r="O70" s="26">
        <v>1837</v>
      </c>
      <c r="P70" s="26">
        <v>5186</v>
      </c>
      <c r="S70" s="23"/>
      <c r="T70" s="23"/>
    </row>
    <row r="71" spans="1:20" s="22" customFormat="1" ht="16.5" customHeight="1">
      <c r="A71" s="24">
        <v>13</v>
      </c>
      <c r="B71" s="41" t="s">
        <v>89</v>
      </c>
      <c r="C71" s="25" t="s">
        <v>57</v>
      </c>
      <c r="D71" s="26">
        <f t="shared" si="9"/>
        <v>26313</v>
      </c>
      <c r="E71" s="27">
        <f t="shared" si="10"/>
        <v>11516</v>
      </c>
      <c r="F71" s="27">
        <f t="shared" si="11"/>
        <v>14797</v>
      </c>
      <c r="G71" s="27">
        <v>116</v>
      </c>
      <c r="H71" s="26">
        <v>102</v>
      </c>
      <c r="I71" s="27">
        <v>538</v>
      </c>
      <c r="J71" s="26">
        <v>447</v>
      </c>
      <c r="K71" s="26">
        <v>2391</v>
      </c>
      <c r="L71" s="26">
        <v>2221</v>
      </c>
      <c r="M71" s="26">
        <v>6665</v>
      </c>
      <c r="N71" s="26">
        <v>6588</v>
      </c>
      <c r="O71" s="26">
        <v>1806</v>
      </c>
      <c r="P71" s="26">
        <v>5439</v>
      </c>
      <c r="S71" s="23"/>
      <c r="T71" s="23"/>
    </row>
    <row r="72" spans="1:20" s="22" customFormat="1" ht="16.5" customHeight="1">
      <c r="A72" s="24">
        <v>14</v>
      </c>
      <c r="B72" s="41" t="s">
        <v>90</v>
      </c>
      <c r="C72" s="25" t="s">
        <v>58</v>
      </c>
      <c r="D72" s="26">
        <f t="shared" si="9"/>
        <v>16587</v>
      </c>
      <c r="E72" s="27">
        <f t="shared" si="10"/>
        <v>7187</v>
      </c>
      <c r="F72" s="27">
        <f t="shared" si="11"/>
        <v>9400</v>
      </c>
      <c r="G72" s="27">
        <v>90</v>
      </c>
      <c r="H72" s="26">
        <v>62</v>
      </c>
      <c r="I72" s="27">
        <v>376</v>
      </c>
      <c r="J72" s="26">
        <v>317</v>
      </c>
      <c r="K72" s="26">
        <v>1564</v>
      </c>
      <c r="L72" s="26">
        <v>1503</v>
      </c>
      <c r="M72" s="26">
        <v>4150</v>
      </c>
      <c r="N72" s="26">
        <v>4333</v>
      </c>
      <c r="O72" s="26">
        <v>1007</v>
      </c>
      <c r="P72" s="26">
        <v>3185</v>
      </c>
      <c r="S72" s="23"/>
      <c r="T72" s="23"/>
    </row>
    <row r="73" spans="1:20" s="22" customFormat="1" ht="16.5" customHeight="1">
      <c r="A73" s="24">
        <v>15</v>
      </c>
      <c r="B73" s="41" t="s">
        <v>78</v>
      </c>
      <c r="C73" s="25" t="s">
        <v>41</v>
      </c>
      <c r="D73" s="26">
        <f t="shared" si="9"/>
        <v>1898</v>
      </c>
      <c r="E73" s="27">
        <f t="shared" si="10"/>
        <v>989</v>
      </c>
      <c r="F73" s="27">
        <f t="shared" si="11"/>
        <v>909</v>
      </c>
      <c r="G73" s="27">
        <v>0</v>
      </c>
      <c r="H73" s="26">
        <v>0</v>
      </c>
      <c r="I73" s="27">
        <v>0</v>
      </c>
      <c r="J73" s="26">
        <v>0</v>
      </c>
      <c r="K73" s="26">
        <v>0</v>
      </c>
      <c r="L73" s="26">
        <v>0</v>
      </c>
      <c r="M73" s="26">
        <v>712</v>
      </c>
      <c r="N73" s="26">
        <v>526</v>
      </c>
      <c r="O73" s="26">
        <v>277</v>
      </c>
      <c r="P73" s="26">
        <v>383</v>
      </c>
      <c r="S73" s="23"/>
      <c r="T73" s="23"/>
    </row>
    <row r="74" spans="1:20" s="22" customFormat="1" ht="16.5" customHeight="1">
      <c r="A74" s="24">
        <v>16</v>
      </c>
      <c r="B74" s="41" t="s">
        <v>79</v>
      </c>
      <c r="C74" s="25" t="s">
        <v>42</v>
      </c>
      <c r="D74" s="26">
        <f t="shared" si="9"/>
        <v>2995</v>
      </c>
      <c r="E74" s="27">
        <f t="shared" si="10"/>
        <v>1286</v>
      </c>
      <c r="F74" s="27">
        <f t="shared" si="11"/>
        <v>1709</v>
      </c>
      <c r="G74" s="27">
        <v>0</v>
      </c>
      <c r="H74" s="26">
        <v>0</v>
      </c>
      <c r="I74" s="27">
        <v>27</v>
      </c>
      <c r="J74" s="26">
        <v>27</v>
      </c>
      <c r="K74" s="26">
        <v>326</v>
      </c>
      <c r="L74" s="26">
        <v>253</v>
      </c>
      <c r="M74" s="26">
        <v>737</v>
      </c>
      <c r="N74" s="26">
        <v>801</v>
      </c>
      <c r="O74" s="26">
        <v>196</v>
      </c>
      <c r="P74" s="26">
        <v>628</v>
      </c>
      <c r="S74" s="23"/>
      <c r="T74" s="23"/>
    </row>
    <row r="75" spans="1:20" s="22" customFormat="1" ht="16.5" customHeight="1">
      <c r="A75" s="24">
        <v>17</v>
      </c>
      <c r="B75" s="41" t="s">
        <v>80</v>
      </c>
      <c r="C75" s="25" t="s">
        <v>43</v>
      </c>
      <c r="D75" s="26">
        <f t="shared" si="9"/>
        <v>30580</v>
      </c>
      <c r="E75" s="27">
        <f t="shared" si="10"/>
        <v>13703</v>
      </c>
      <c r="F75" s="27">
        <f t="shared" si="11"/>
        <v>16877</v>
      </c>
      <c r="G75" s="27">
        <v>218</v>
      </c>
      <c r="H75" s="26">
        <v>173</v>
      </c>
      <c r="I75" s="27">
        <v>1052</v>
      </c>
      <c r="J75" s="26">
        <v>985</v>
      </c>
      <c r="K75" s="26">
        <v>3545</v>
      </c>
      <c r="L75" s="26">
        <v>3287</v>
      </c>
      <c r="M75" s="26">
        <v>7646</v>
      </c>
      <c r="N75" s="26">
        <v>9173</v>
      </c>
      <c r="O75" s="26">
        <v>1242</v>
      </c>
      <c r="P75" s="26">
        <v>3259</v>
      </c>
      <c r="S75" s="23"/>
      <c r="T75" s="23"/>
    </row>
    <row r="76" spans="1:20" s="22" customFormat="1" ht="16.5" customHeight="1">
      <c r="A76" s="24">
        <v>18</v>
      </c>
      <c r="B76" s="41" t="s">
        <v>81</v>
      </c>
      <c r="C76" s="25" t="s">
        <v>44</v>
      </c>
      <c r="D76" s="26">
        <f t="shared" si="9"/>
        <v>2027</v>
      </c>
      <c r="E76" s="27">
        <f t="shared" si="10"/>
        <v>657</v>
      </c>
      <c r="F76" s="27">
        <f t="shared" si="11"/>
        <v>1370</v>
      </c>
      <c r="G76" s="27">
        <v>0</v>
      </c>
      <c r="H76" s="26">
        <v>0</v>
      </c>
      <c r="I76" s="27">
        <v>0</v>
      </c>
      <c r="J76" s="26">
        <v>0</v>
      </c>
      <c r="K76" s="26">
        <v>0</v>
      </c>
      <c r="L76" s="26">
        <v>0</v>
      </c>
      <c r="M76" s="26">
        <v>462</v>
      </c>
      <c r="N76" s="26">
        <v>730</v>
      </c>
      <c r="O76" s="26">
        <v>195</v>
      </c>
      <c r="P76" s="26">
        <v>640</v>
      </c>
      <c r="S76" s="23"/>
      <c r="T76" s="23"/>
    </row>
    <row r="77" spans="1:20" s="22" customFormat="1" ht="16.5" customHeight="1">
      <c r="A77" s="24">
        <v>19</v>
      </c>
      <c r="B77" s="41" t="s">
        <v>82</v>
      </c>
      <c r="C77" s="25" t="s">
        <v>45</v>
      </c>
      <c r="D77" s="26">
        <f t="shared" si="9"/>
        <v>246</v>
      </c>
      <c r="E77" s="27">
        <f t="shared" si="10"/>
        <v>141</v>
      </c>
      <c r="F77" s="27">
        <f t="shared" si="11"/>
        <v>105</v>
      </c>
      <c r="G77" s="27">
        <v>0</v>
      </c>
      <c r="H77" s="26">
        <v>0</v>
      </c>
      <c r="I77" s="27">
        <v>0</v>
      </c>
      <c r="J77" s="26">
        <v>0</v>
      </c>
      <c r="K77" s="26">
        <v>0</v>
      </c>
      <c r="L77" s="26">
        <v>0</v>
      </c>
      <c r="M77" s="26">
        <v>119</v>
      </c>
      <c r="N77" s="26">
        <v>84</v>
      </c>
      <c r="O77" s="26">
        <v>22</v>
      </c>
      <c r="P77" s="26">
        <v>21</v>
      </c>
      <c r="S77" s="23"/>
      <c r="T77" s="23"/>
    </row>
    <row r="78" spans="1:16" s="33" customFormat="1" ht="16.5" customHeight="1">
      <c r="A78" s="24">
        <v>20</v>
      </c>
      <c r="B78" s="41" t="s">
        <v>83</v>
      </c>
      <c r="C78" s="25" t="s">
        <v>52</v>
      </c>
      <c r="D78" s="26">
        <f t="shared" si="9"/>
        <v>792</v>
      </c>
      <c r="E78" s="27">
        <f t="shared" si="10"/>
        <v>393</v>
      </c>
      <c r="F78" s="27">
        <f t="shared" si="11"/>
        <v>399</v>
      </c>
      <c r="G78" s="27">
        <v>0</v>
      </c>
      <c r="H78" s="31">
        <v>0</v>
      </c>
      <c r="I78" s="27">
        <v>0</v>
      </c>
      <c r="J78" s="31">
        <v>0</v>
      </c>
      <c r="K78" s="31">
        <v>0</v>
      </c>
      <c r="L78" s="31">
        <v>0</v>
      </c>
      <c r="M78" s="31">
        <v>339</v>
      </c>
      <c r="N78" s="31">
        <v>247</v>
      </c>
      <c r="O78" s="32">
        <v>54</v>
      </c>
      <c r="P78" s="32">
        <v>152</v>
      </c>
    </row>
    <row r="79" spans="1:16" s="33" customFormat="1" ht="16.5" customHeight="1">
      <c r="A79" s="24">
        <v>21</v>
      </c>
      <c r="B79" s="41" t="s">
        <v>84</v>
      </c>
      <c r="C79" s="25" t="s">
        <v>47</v>
      </c>
      <c r="D79" s="26">
        <f t="shared" si="9"/>
        <v>5729</v>
      </c>
      <c r="E79" s="27">
        <f t="shared" si="10"/>
        <v>3323</v>
      </c>
      <c r="F79" s="27">
        <f t="shared" si="11"/>
        <v>2406</v>
      </c>
      <c r="G79" s="27">
        <v>0</v>
      </c>
      <c r="H79" s="31">
        <v>0</v>
      </c>
      <c r="I79" s="27">
        <v>0</v>
      </c>
      <c r="J79" s="31">
        <v>0</v>
      </c>
      <c r="K79" s="31">
        <v>0</v>
      </c>
      <c r="L79" s="31">
        <v>0</v>
      </c>
      <c r="M79" s="31">
        <v>2741</v>
      </c>
      <c r="N79" s="31">
        <v>1381</v>
      </c>
      <c r="O79" s="32">
        <v>582</v>
      </c>
      <c r="P79" s="32">
        <v>1025</v>
      </c>
    </row>
    <row r="80" spans="1:16" s="33" customFormat="1" ht="16.5" customHeight="1">
      <c r="A80" s="24"/>
      <c r="B80" s="41"/>
      <c r="C80" s="25"/>
      <c r="D80" s="26"/>
      <c r="E80" s="27"/>
      <c r="F80" s="27"/>
      <c r="G80" s="27"/>
      <c r="H80" s="31"/>
      <c r="I80" s="27"/>
      <c r="J80" s="31"/>
      <c r="K80" s="31"/>
      <c r="L80" s="31"/>
      <c r="M80" s="31"/>
      <c r="N80" s="31"/>
      <c r="O80" s="32"/>
      <c r="P80" s="32"/>
    </row>
    <row r="81" spans="1:20" s="22" customFormat="1" ht="26.25" customHeight="1">
      <c r="A81" s="19" t="s">
        <v>94</v>
      </c>
      <c r="B81" s="40"/>
      <c r="C81" s="20" t="s">
        <v>95</v>
      </c>
      <c r="D81" s="21">
        <f aca="true" t="shared" si="12" ref="D81:D92">E81+F81</f>
        <v>286446</v>
      </c>
      <c r="E81" s="21">
        <f aca="true" t="shared" si="13" ref="E81:E92">G81+I81+K81+M81+O81</f>
        <v>130989</v>
      </c>
      <c r="F81" s="21">
        <f aca="true" t="shared" si="14" ref="F81:F92">H81+J81+L81+N81+P81</f>
        <v>155457</v>
      </c>
      <c r="G81" s="21">
        <f>SUM(G82:G92)</f>
        <v>1327</v>
      </c>
      <c r="H81" s="21">
        <f aca="true" t="shared" si="15" ref="H81:P81">SUM(H82:H92)</f>
        <v>1239</v>
      </c>
      <c r="I81" s="21">
        <f t="shared" si="15"/>
        <v>6480</v>
      </c>
      <c r="J81" s="21">
        <f t="shared" si="15"/>
        <v>6002</v>
      </c>
      <c r="K81" s="21">
        <f t="shared" si="15"/>
        <v>23695</v>
      </c>
      <c r="L81" s="21">
        <f t="shared" si="15"/>
        <v>22458</v>
      </c>
      <c r="M81" s="21">
        <f t="shared" si="15"/>
        <v>80448</v>
      </c>
      <c r="N81" s="21">
        <f t="shared" si="15"/>
        <v>74781</v>
      </c>
      <c r="O81" s="21">
        <f t="shared" si="15"/>
        <v>19039</v>
      </c>
      <c r="P81" s="21">
        <f t="shared" si="15"/>
        <v>50977</v>
      </c>
      <c r="S81" s="23"/>
      <c r="T81" s="23"/>
    </row>
    <row r="82" spans="1:20" s="22" customFormat="1" ht="16.5" customHeight="1">
      <c r="A82" s="24">
        <v>1</v>
      </c>
      <c r="B82" s="41" t="s">
        <v>66</v>
      </c>
      <c r="C82" s="25" t="s">
        <v>29</v>
      </c>
      <c r="D82" s="26">
        <f t="shared" si="12"/>
        <v>38375</v>
      </c>
      <c r="E82" s="27">
        <f t="shared" si="13"/>
        <v>16849</v>
      </c>
      <c r="F82" s="27">
        <f t="shared" si="14"/>
        <v>21526</v>
      </c>
      <c r="G82" s="26">
        <f>'Прил. 11АЛЬФА 2016'!F33+'Прил. 11АЛЬФА 2016'!F34</f>
        <v>141</v>
      </c>
      <c r="H82" s="26">
        <f>'Прил. 11АЛЬФА 2016'!G33+'Прил. 11АЛЬФА 2016'!G34</f>
        <v>142</v>
      </c>
      <c r="I82" s="26">
        <f>'Прил. 11АЛЬФА 2016'!H33+'Прил. 11АЛЬФА 2016'!H34</f>
        <v>731</v>
      </c>
      <c r="J82" s="26">
        <f>'Прил. 11АЛЬФА 2016'!I33+'Прил. 11АЛЬФА 2016'!I34</f>
        <v>662</v>
      </c>
      <c r="K82" s="26">
        <f>'Прил. 11АЛЬФА 2016'!J33+'Прил. 11АЛЬФА 2016'!J34</f>
        <v>3279</v>
      </c>
      <c r="L82" s="26">
        <f>'Прил. 11АЛЬФА 2016'!K33+'Прил. 11АЛЬФА 2016'!K34</f>
        <v>3087</v>
      </c>
      <c r="M82" s="26">
        <f>'Прил. 11АЛЬФА 2016'!L33+'Прил. 11АЛЬФА 2016'!L34</f>
        <v>9907</v>
      </c>
      <c r="N82" s="26">
        <f>'Прил. 11АЛЬФА 2016'!M33+'Прил. 11АЛЬФА 2016'!M34</f>
        <v>9345</v>
      </c>
      <c r="O82" s="26">
        <f>'Прил. 11АЛЬФА 2016'!N33+'Прил. 11АЛЬФА 2016'!N34</f>
        <v>2791</v>
      </c>
      <c r="P82" s="26">
        <f>'Прил. 11АЛЬФА 2016'!O33+'Прил. 11АЛЬФА 2016'!O34</f>
        <v>8290</v>
      </c>
      <c r="S82" s="23"/>
      <c r="T82" s="23"/>
    </row>
    <row r="83" spans="1:20" s="22" customFormat="1" ht="16.5" customHeight="1">
      <c r="A83" s="24">
        <v>2</v>
      </c>
      <c r="B83" s="41" t="s">
        <v>67</v>
      </c>
      <c r="C83" s="25" t="s">
        <v>30</v>
      </c>
      <c r="D83" s="26">
        <f t="shared" si="12"/>
        <v>49243</v>
      </c>
      <c r="E83" s="27">
        <f t="shared" si="13"/>
        <v>22645</v>
      </c>
      <c r="F83" s="27">
        <f t="shared" si="14"/>
        <v>26598</v>
      </c>
      <c r="G83" s="26">
        <f>'Прил. 11АЛЬФА 2016'!F35+'Прил. 11АЛЬФА 2016'!F38</f>
        <v>213</v>
      </c>
      <c r="H83" s="26">
        <f>'Прил. 11АЛЬФА 2016'!G35+'Прил. 11АЛЬФА 2016'!G38</f>
        <v>198</v>
      </c>
      <c r="I83" s="26">
        <f>'Прил. 11АЛЬФА 2016'!H35+'Прил. 11АЛЬФА 2016'!H38</f>
        <v>1017</v>
      </c>
      <c r="J83" s="26">
        <f>'Прил. 11АЛЬФА 2016'!I35+'Прил. 11АЛЬФА 2016'!I38</f>
        <v>1010</v>
      </c>
      <c r="K83" s="26">
        <f>'Прил. 11АЛЬФА 2016'!J35+'Прил. 11АЛЬФА 2016'!J38</f>
        <v>3750</v>
      </c>
      <c r="L83" s="26">
        <f>'Прил. 11АЛЬФА 2016'!K35+'Прил. 11АЛЬФА 2016'!K38</f>
        <v>3485</v>
      </c>
      <c r="M83" s="26">
        <f>'Прил. 11АЛЬФА 2016'!L35+'Прил. 11АЛЬФА 2016'!L38</f>
        <v>13559</v>
      </c>
      <c r="N83" s="26">
        <f>'Прил. 11АЛЬФА 2016'!M35+'Прил. 11АЛЬФА 2016'!M38</f>
        <v>11601</v>
      </c>
      <c r="O83" s="26">
        <f>'Прил. 11АЛЬФА 2016'!N35+'Прил. 11АЛЬФА 2016'!N38</f>
        <v>4106</v>
      </c>
      <c r="P83" s="26">
        <f>'Прил. 11АЛЬФА 2016'!O35+'Прил. 11АЛЬФА 2016'!O38</f>
        <v>10304</v>
      </c>
      <c r="S83" s="23"/>
      <c r="T83" s="23"/>
    </row>
    <row r="84" spans="1:20" s="22" customFormat="1" ht="16.5" customHeight="1">
      <c r="A84" s="24">
        <v>3</v>
      </c>
      <c r="B84" s="41" t="s">
        <v>68</v>
      </c>
      <c r="C84" s="25" t="s">
        <v>31</v>
      </c>
      <c r="D84" s="26">
        <f t="shared" si="12"/>
        <v>6917</v>
      </c>
      <c r="E84" s="27">
        <f t="shared" si="13"/>
        <v>3646</v>
      </c>
      <c r="F84" s="27">
        <f t="shared" si="14"/>
        <v>3271</v>
      </c>
      <c r="G84" s="26">
        <f>'Прил. 11АЛЬФА 2016'!F25+'Прил. 11АЛЬФА 2016'!F27</f>
        <v>29</v>
      </c>
      <c r="H84" s="26">
        <f>'Прил. 11АЛЬФА 2016'!G25+'Прил. 11АЛЬФА 2016'!G27</f>
        <v>29</v>
      </c>
      <c r="I84" s="26">
        <f>'Прил. 11АЛЬФА 2016'!H25+'Прил. 11АЛЬФА 2016'!H27</f>
        <v>168</v>
      </c>
      <c r="J84" s="26">
        <f>'Прил. 11АЛЬФА 2016'!I25+'Прил. 11АЛЬФА 2016'!I27</f>
        <v>164</v>
      </c>
      <c r="K84" s="26">
        <f>'Прил. 11АЛЬФА 2016'!J25+'Прил. 11АЛЬФА 2016'!J27</f>
        <v>559</v>
      </c>
      <c r="L84" s="26">
        <f>'Прил. 11АЛЬФА 2016'!K25+'Прил. 11АЛЬФА 2016'!K27</f>
        <v>563</v>
      </c>
      <c r="M84" s="26">
        <f>'Прил. 11АЛЬФА 2016'!L25+'Прил. 11АЛЬФА 2016'!L27</f>
        <v>2636</v>
      </c>
      <c r="N84" s="26">
        <f>'Прил. 11АЛЬФА 2016'!M25+'Прил. 11АЛЬФА 2016'!M27</f>
        <v>1861</v>
      </c>
      <c r="O84" s="26">
        <f>'Прил. 11АЛЬФА 2016'!N25+'Прил. 11АЛЬФА 2016'!N27</f>
        <v>254</v>
      </c>
      <c r="P84" s="26">
        <f>'Прил. 11АЛЬФА 2016'!O25+'Прил. 11АЛЬФА 2016'!O27</f>
        <v>654</v>
      </c>
      <c r="S84" s="23"/>
      <c r="T84" s="23"/>
    </row>
    <row r="85" spans="1:20" s="22" customFormat="1" ht="16.5" customHeight="1">
      <c r="A85" s="24">
        <v>4</v>
      </c>
      <c r="B85" s="41" t="s">
        <v>69</v>
      </c>
      <c r="C85" s="25" t="s">
        <v>32</v>
      </c>
      <c r="D85" s="87">
        <f t="shared" si="12"/>
        <v>0</v>
      </c>
      <c r="E85" s="88">
        <f t="shared" si="13"/>
        <v>0</v>
      </c>
      <c r="F85" s="88">
        <f t="shared" si="14"/>
        <v>0</v>
      </c>
      <c r="G85" s="87">
        <v>0</v>
      </c>
      <c r="H85" s="87">
        <v>0</v>
      </c>
      <c r="I85" s="87">
        <v>0</v>
      </c>
      <c r="J85" s="87">
        <v>0</v>
      </c>
      <c r="K85" s="87">
        <v>0</v>
      </c>
      <c r="L85" s="87">
        <v>0</v>
      </c>
      <c r="M85" s="87">
        <v>0</v>
      </c>
      <c r="N85" s="87">
        <v>0</v>
      </c>
      <c r="O85" s="87">
        <v>0</v>
      </c>
      <c r="P85" s="87">
        <v>0</v>
      </c>
      <c r="S85" s="23"/>
      <c r="T85" s="23"/>
    </row>
    <row r="86" spans="1:20" s="22" customFormat="1" ht="16.5" customHeight="1">
      <c r="A86" s="24">
        <v>5</v>
      </c>
      <c r="B86" s="41" t="s">
        <v>70</v>
      </c>
      <c r="C86" s="25" t="s">
        <v>33</v>
      </c>
      <c r="D86" s="26">
        <f t="shared" si="12"/>
        <v>44997</v>
      </c>
      <c r="E86" s="27">
        <f t="shared" si="13"/>
        <v>20172</v>
      </c>
      <c r="F86" s="27">
        <f t="shared" si="14"/>
        <v>24825</v>
      </c>
      <c r="G86" s="26">
        <f>'Прил. 11АЛЬФА 2016'!F39+'Прил. 11АЛЬФА 2016'!F41</f>
        <v>194</v>
      </c>
      <c r="H86" s="26">
        <f>'Прил. 11АЛЬФА 2016'!G39+'Прил. 11АЛЬФА 2016'!G41</f>
        <v>159</v>
      </c>
      <c r="I86" s="26">
        <f>'Прил. 11АЛЬФА 2016'!H39+'Прил. 11АЛЬФА 2016'!H41</f>
        <v>941</v>
      </c>
      <c r="J86" s="26">
        <f>'Прил. 11АЛЬФА 2016'!I39+'Прил. 11АЛЬФА 2016'!I41</f>
        <v>833</v>
      </c>
      <c r="K86" s="26">
        <f>'Прил. 11АЛЬФА 2016'!J39+'Прил. 11АЛЬФА 2016'!J41</f>
        <v>3786</v>
      </c>
      <c r="L86" s="26">
        <f>'Прил. 11АЛЬФА 2016'!K39+'Прил. 11АЛЬФА 2016'!K41</f>
        <v>3548</v>
      </c>
      <c r="M86" s="26">
        <f>'Прил. 11АЛЬФА 2016'!L39+'Прил. 11АЛЬФА 2016'!L41</f>
        <v>11953</v>
      </c>
      <c r="N86" s="26">
        <f>'Прил. 11АЛЬФА 2016'!M39+'Прил. 11АЛЬФА 2016'!M41</f>
        <v>11033</v>
      </c>
      <c r="O86" s="26">
        <f>'Прил. 11АЛЬФА 2016'!N39+'Прил. 11АЛЬФА 2016'!N41</f>
        <v>3298</v>
      </c>
      <c r="P86" s="26">
        <f>'Прил. 11АЛЬФА 2016'!O39+'Прил. 11АЛЬФА 2016'!O41</f>
        <v>9252</v>
      </c>
      <c r="S86" s="23"/>
      <c r="T86" s="23"/>
    </row>
    <row r="87" spans="1:20" s="22" customFormat="1" ht="16.5" customHeight="1">
      <c r="A87" s="24">
        <v>6</v>
      </c>
      <c r="B87" s="41" t="s">
        <v>71</v>
      </c>
      <c r="C87" s="25" t="s">
        <v>34</v>
      </c>
      <c r="D87" s="87">
        <f t="shared" si="12"/>
        <v>0</v>
      </c>
      <c r="E87" s="88">
        <f t="shared" si="13"/>
        <v>0</v>
      </c>
      <c r="F87" s="88">
        <f t="shared" si="14"/>
        <v>0</v>
      </c>
      <c r="G87" s="87">
        <v>0</v>
      </c>
      <c r="H87" s="87">
        <v>0</v>
      </c>
      <c r="I87" s="87">
        <v>0</v>
      </c>
      <c r="J87" s="87">
        <v>0</v>
      </c>
      <c r="K87" s="87">
        <v>0</v>
      </c>
      <c r="L87" s="87">
        <v>0</v>
      </c>
      <c r="M87" s="87">
        <v>0</v>
      </c>
      <c r="N87" s="87">
        <v>0</v>
      </c>
      <c r="O87" s="87">
        <v>0</v>
      </c>
      <c r="P87" s="87">
        <v>0</v>
      </c>
      <c r="S87" s="23"/>
      <c r="T87" s="23"/>
    </row>
    <row r="88" spans="1:20" s="22" customFormat="1" ht="16.5" customHeight="1">
      <c r="A88" s="24">
        <v>7</v>
      </c>
      <c r="B88" s="41" t="s">
        <v>72</v>
      </c>
      <c r="C88" s="25" t="s">
        <v>35</v>
      </c>
      <c r="D88" s="83">
        <f t="shared" si="12"/>
        <v>0</v>
      </c>
      <c r="E88" s="84">
        <f t="shared" si="13"/>
        <v>0</v>
      </c>
      <c r="F88" s="84">
        <f t="shared" si="14"/>
        <v>0</v>
      </c>
      <c r="G88" s="83">
        <v>0</v>
      </c>
      <c r="H88" s="83">
        <v>0</v>
      </c>
      <c r="I88" s="83">
        <v>0</v>
      </c>
      <c r="J88" s="83">
        <v>0</v>
      </c>
      <c r="K88" s="83">
        <v>0</v>
      </c>
      <c r="L88" s="83">
        <v>0</v>
      </c>
      <c r="M88" s="83">
        <v>0</v>
      </c>
      <c r="N88" s="83">
        <v>0</v>
      </c>
      <c r="O88" s="83">
        <v>0</v>
      </c>
      <c r="P88" s="83">
        <v>0</v>
      </c>
      <c r="S88" s="23"/>
      <c r="T88" s="23"/>
    </row>
    <row r="89" spans="1:20" s="22" customFormat="1" ht="16.5" customHeight="1">
      <c r="A89" s="24">
        <v>9</v>
      </c>
      <c r="B89" s="41" t="s">
        <v>178</v>
      </c>
      <c r="C89" s="25" t="s">
        <v>177</v>
      </c>
      <c r="D89" s="26">
        <f t="shared" si="12"/>
        <v>113215</v>
      </c>
      <c r="E89" s="27">
        <f t="shared" si="13"/>
        <v>52661</v>
      </c>
      <c r="F89" s="27">
        <f t="shared" si="14"/>
        <v>60554</v>
      </c>
      <c r="G89" s="81">
        <f>'Прил. 11АЛЬФА 2016'!F20+'Прил. 11АЛЬФА 2016'!F22+'Прил. 11АЛЬФА 2016'!F28+'Прил. 11АЛЬФА 2016'!F40+'Прил. 11АЛЬФА 2016'!F42</f>
        <v>535</v>
      </c>
      <c r="H89" s="81">
        <f>'Прил. 11АЛЬФА 2016'!G20+'Прил. 11АЛЬФА 2016'!G22+'Прил. 11АЛЬФА 2016'!G28+'Прил. 11АЛЬФА 2016'!G40+'Прил. 11АЛЬФА 2016'!G42</f>
        <v>538</v>
      </c>
      <c r="I89" s="81">
        <f>'Прил. 11АЛЬФА 2016'!H20+'Прил. 11АЛЬФА 2016'!H22+'Прил. 11АЛЬФА 2016'!H28+'Прил. 11АЛЬФА 2016'!H40+'Прил. 11АЛЬФА 2016'!H42</f>
        <v>2521</v>
      </c>
      <c r="J89" s="81">
        <f>'Прил. 11АЛЬФА 2016'!I20+'Прил. 11АЛЬФА 2016'!I22+'Прил. 11АЛЬФА 2016'!I28+'Прил. 11АЛЬФА 2016'!I40+'Прил. 11АЛЬФА 2016'!I42</f>
        <v>2309</v>
      </c>
      <c r="K89" s="81">
        <f>'Прил. 11АЛЬФА 2016'!J20+'Прил. 11АЛЬФА 2016'!J22+'Прил. 11АЛЬФА 2016'!J28+'Прил. 11АЛЬФА 2016'!J40+'Прил. 11АЛЬФА 2016'!J42</f>
        <v>8441</v>
      </c>
      <c r="L89" s="81">
        <f>'Прил. 11АЛЬФА 2016'!K20+'Прил. 11АЛЬФА 2016'!K22+'Прил. 11АЛЬФА 2016'!K28+'Прил. 11АЛЬФА 2016'!K40+'Прил. 11АЛЬФА 2016'!K42</f>
        <v>8202</v>
      </c>
      <c r="M89" s="81">
        <f>'Прил. 11АЛЬФА 2016'!L20+'Прил. 11АЛЬФА 2016'!L22+'Прил. 11АЛЬФА 2016'!L28+'Прил. 11АЛЬФА 2016'!L40+'Прил. 11АЛЬФА 2016'!L42</f>
        <v>34014</v>
      </c>
      <c r="N89" s="81">
        <f>'Прил. 11АЛЬФА 2016'!M20+'Прил. 11АЛЬФА 2016'!M22+'Прил. 11АЛЬФА 2016'!M28+'Прил. 11АЛЬФА 2016'!M40+'Прил. 11АЛЬФА 2016'!M42</f>
        <v>30936</v>
      </c>
      <c r="O89" s="81">
        <f>'Прил. 11АЛЬФА 2016'!N20+'Прил. 11АЛЬФА 2016'!N22+'Прил. 11АЛЬФА 2016'!N28+'Прил. 11АЛЬФА 2016'!N40+'Прил. 11АЛЬФА 2016'!N42</f>
        <v>7150</v>
      </c>
      <c r="P89" s="81">
        <f>'Прил. 11АЛЬФА 2016'!O20+'Прил. 11АЛЬФА 2016'!O22+'Прил. 11АЛЬФА 2016'!O28+'Прил. 11АЛЬФА 2016'!O40+'Прил. 11АЛЬФА 2016'!O42</f>
        <v>18569</v>
      </c>
      <c r="S89" s="23"/>
      <c r="T89" s="23"/>
    </row>
    <row r="90" spans="1:20" s="22" customFormat="1" ht="16.5" customHeight="1">
      <c r="A90" s="24">
        <v>10</v>
      </c>
      <c r="B90" s="41" t="s">
        <v>79</v>
      </c>
      <c r="C90" s="25" t="s">
        <v>42</v>
      </c>
      <c r="D90" s="26">
        <f t="shared" si="12"/>
        <v>2954</v>
      </c>
      <c r="E90" s="27">
        <f t="shared" si="13"/>
        <v>1278</v>
      </c>
      <c r="F90" s="27">
        <f t="shared" si="14"/>
        <v>1676</v>
      </c>
      <c r="G90" s="26">
        <f>'Прил. 11АЛЬФА 2016'!F36</f>
        <v>0</v>
      </c>
      <c r="H90" s="26">
        <f>'Прил. 11АЛЬФА 2016'!G36</f>
        <v>0</v>
      </c>
      <c r="I90" s="26">
        <f>'Прил. 11АЛЬФА 2016'!H36</f>
        <v>25</v>
      </c>
      <c r="J90" s="26">
        <f>'Прил. 11АЛЬФА 2016'!I36</f>
        <v>29</v>
      </c>
      <c r="K90" s="26">
        <f>'Прил. 11АЛЬФА 2016'!J36</f>
        <v>327</v>
      </c>
      <c r="L90" s="26">
        <f>'Прил. 11АЛЬФА 2016'!K36</f>
        <v>250</v>
      </c>
      <c r="M90" s="26">
        <f>'Прил. 11АЛЬФА 2016'!L36</f>
        <v>731</v>
      </c>
      <c r="N90" s="26">
        <f>'Прил. 11АЛЬФА 2016'!M36</f>
        <v>776</v>
      </c>
      <c r="O90" s="26">
        <f>'Прил. 11АЛЬФА 2016'!N36</f>
        <v>195</v>
      </c>
      <c r="P90" s="26">
        <f>'Прил. 11АЛЬФА 2016'!O36</f>
        <v>621</v>
      </c>
      <c r="S90" s="23"/>
      <c r="T90" s="23"/>
    </row>
    <row r="91" spans="1:20" s="22" customFormat="1" ht="16.5" customHeight="1">
      <c r="A91" s="24">
        <v>11</v>
      </c>
      <c r="B91" s="41" t="s">
        <v>80</v>
      </c>
      <c r="C91" s="25" t="s">
        <v>43</v>
      </c>
      <c r="D91" s="26">
        <f t="shared" si="12"/>
        <v>30745</v>
      </c>
      <c r="E91" s="27">
        <f t="shared" si="13"/>
        <v>13738</v>
      </c>
      <c r="F91" s="27">
        <f t="shared" si="14"/>
        <v>17007</v>
      </c>
      <c r="G91" s="26">
        <f>'Прил. 11АЛЬФА 2016'!F29+'Прил. 11АЛЬФА 2016'!F30+'Прил. 11АЛЬФА 2016'!F31+'Прил. 11АЛЬФА 2016'!F32+'Прил. 11АЛЬФА 2016'!F24</f>
        <v>215</v>
      </c>
      <c r="H91" s="26">
        <f>'Прил. 11АЛЬФА 2016'!G29+'Прил. 11АЛЬФА 2016'!G30+'Прил. 11АЛЬФА 2016'!G31+'Прил. 11АЛЬФА 2016'!G32+'Прил. 11АЛЬФА 2016'!G24</f>
        <v>173</v>
      </c>
      <c r="I91" s="26">
        <f>'Прил. 11АЛЬФА 2016'!H29+'Прил. 11АЛЬФА 2016'!H30+'Прил. 11АЛЬФА 2016'!H31+'Прил. 11АЛЬФА 2016'!H32+'Прил. 11АЛЬФА 2016'!H24</f>
        <v>1077</v>
      </c>
      <c r="J91" s="26">
        <f>'Прил. 11АЛЬФА 2016'!I29+'Прил. 11АЛЬФА 2016'!I30+'Прил. 11АЛЬФА 2016'!I31+'Прил. 11АЛЬФА 2016'!I32+'Прил. 11АЛЬФА 2016'!I24</f>
        <v>995</v>
      </c>
      <c r="K91" s="26">
        <f>'Прил. 11АЛЬФА 2016'!J29+'Прил. 11АЛЬФА 2016'!J30+'Прил. 11АЛЬФА 2016'!J31+'Прил. 11АЛЬФА 2016'!J32+'Прил. 11АЛЬФА 2016'!J24</f>
        <v>3553</v>
      </c>
      <c r="L91" s="26">
        <f>'Прил. 11АЛЬФА 2016'!K29+'Прил. 11АЛЬФА 2016'!K30+'Прил. 11АЛЬФА 2016'!K31+'Прил. 11АЛЬФА 2016'!K32+'Прил. 11АЛЬФА 2016'!K24</f>
        <v>3323</v>
      </c>
      <c r="M91" s="26">
        <f>'Прил. 11АЛЬФА 2016'!L29+'Прил. 11АЛЬФА 2016'!L30+'Прил. 11АЛЬФА 2016'!L31+'Прил. 11АЛЬФА 2016'!L32+'Прил. 11АЛЬФА 2016'!L24</f>
        <v>7648</v>
      </c>
      <c r="N91" s="26">
        <f>'Прил. 11АЛЬФА 2016'!M29+'Прил. 11АЛЬФА 2016'!M30+'Прил. 11АЛЬФА 2016'!M31+'Прил. 11АЛЬФА 2016'!M32+'Прил. 11АЛЬФА 2016'!M24</f>
        <v>9229</v>
      </c>
      <c r="O91" s="26">
        <f>'Прил. 11АЛЬФА 2016'!N29+'Прил. 11АЛЬФА 2016'!N30+'Прил. 11АЛЬФА 2016'!N31+'Прил. 11АЛЬФА 2016'!N32+'Прил. 11АЛЬФА 2016'!N24</f>
        <v>1245</v>
      </c>
      <c r="P91" s="26">
        <f>'Прил. 11АЛЬФА 2016'!O29+'Прил. 11АЛЬФА 2016'!O30+'Прил. 11АЛЬФА 2016'!O31+'Прил. 11АЛЬФА 2016'!O32+'Прил. 11АЛЬФА 2016'!O24</f>
        <v>3287</v>
      </c>
      <c r="S91" s="23"/>
      <c r="T91" s="23"/>
    </row>
    <row r="92" spans="1:20" s="22" customFormat="1" ht="16.5" customHeight="1">
      <c r="A92" s="24">
        <v>12</v>
      </c>
      <c r="B92" s="41"/>
      <c r="C92" s="25"/>
      <c r="D92" s="26">
        <f t="shared" si="12"/>
        <v>0</v>
      </c>
      <c r="E92" s="27">
        <f t="shared" si="13"/>
        <v>0</v>
      </c>
      <c r="F92" s="27">
        <f t="shared" si="14"/>
        <v>0</v>
      </c>
      <c r="G92" s="26"/>
      <c r="H92" s="26"/>
      <c r="I92" s="26"/>
      <c r="J92" s="26"/>
      <c r="K92" s="26"/>
      <c r="L92" s="26"/>
      <c r="M92" s="26"/>
      <c r="N92" s="26"/>
      <c r="O92" s="26"/>
      <c r="P92" s="26"/>
      <c r="S92" s="23"/>
      <c r="T92" s="23"/>
    </row>
    <row r="93" spans="1:16" s="33" customFormat="1" ht="16.5" customHeight="1">
      <c r="A93" s="42"/>
      <c r="B93" s="43"/>
      <c r="C93" s="44"/>
      <c r="D93" s="45"/>
      <c r="E93" s="46"/>
      <c r="F93" s="46"/>
      <c r="G93" s="46"/>
      <c r="H93" s="47"/>
      <c r="I93" s="46"/>
      <c r="J93" s="47"/>
      <c r="K93" s="47"/>
      <c r="L93" s="47"/>
      <c r="M93" s="47"/>
      <c r="N93" s="47"/>
      <c r="O93" s="48"/>
      <c r="P93" s="48"/>
    </row>
    <row r="94" spans="1:16" s="33" customFormat="1" ht="16.5" customHeight="1">
      <c r="A94" s="42"/>
      <c r="B94" s="43"/>
      <c r="C94" s="44"/>
      <c r="D94" s="45"/>
      <c r="E94" s="46"/>
      <c r="F94" s="46"/>
      <c r="G94" s="46"/>
      <c r="H94" s="47"/>
      <c r="I94" s="46"/>
      <c r="J94" s="47"/>
      <c r="K94" s="47"/>
      <c r="L94" s="47"/>
      <c r="M94" s="47"/>
      <c r="N94" s="47"/>
      <c r="O94" s="48"/>
      <c r="P94" s="48"/>
    </row>
    <row r="95" spans="1:14" s="18" customFormat="1" ht="5.25" customHeight="1">
      <c r="A95" s="34"/>
      <c r="B95" s="34"/>
      <c r="C95" s="35"/>
      <c r="D95" s="35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1:4" s="18" customFormat="1" ht="11.25" customHeight="1">
      <c r="A96" s="34"/>
      <c r="B96" s="34"/>
      <c r="C96" s="35"/>
      <c r="D96" s="35"/>
    </row>
    <row r="97" spans="1:13" s="38" customFormat="1" ht="18.75">
      <c r="A97" s="37" t="s">
        <v>59</v>
      </c>
      <c r="B97" s="37"/>
      <c r="E97" s="107"/>
      <c r="F97" s="107"/>
      <c r="G97" s="108"/>
      <c r="H97" s="108"/>
      <c r="I97" s="108"/>
      <c r="J97" s="108"/>
      <c r="K97" s="108"/>
      <c r="L97" s="108"/>
      <c r="M97" s="108"/>
    </row>
    <row r="98" spans="5:13" s="38" customFormat="1" ht="13.5" customHeight="1">
      <c r="E98" s="106" t="s">
        <v>60</v>
      </c>
      <c r="F98" s="106"/>
      <c r="G98" s="110" t="s">
        <v>61</v>
      </c>
      <c r="H98" s="110"/>
      <c r="I98" s="110"/>
      <c r="J98" s="110"/>
      <c r="K98" s="110"/>
      <c r="L98" s="110"/>
      <c r="M98" s="110"/>
    </row>
    <row r="99" spans="1:2" s="38" customFormat="1" ht="22.5" customHeight="1">
      <c r="A99" s="12" t="s">
        <v>62</v>
      </c>
      <c r="B99" s="12"/>
    </row>
    <row r="100" spans="1:13" s="38" customFormat="1" ht="21" customHeight="1">
      <c r="A100" s="108"/>
      <c r="B100" s="108"/>
      <c r="C100" s="108"/>
      <c r="D100" s="108"/>
      <c r="E100" s="107"/>
      <c r="F100" s="107"/>
      <c r="G100" s="108"/>
      <c r="H100" s="108"/>
      <c r="I100" s="108"/>
      <c r="J100" s="108"/>
      <c r="K100" s="108"/>
      <c r="L100" s="108"/>
      <c r="M100" s="108"/>
    </row>
    <row r="101" spans="1:13" s="39" customFormat="1" ht="12">
      <c r="A101" s="110" t="s">
        <v>63</v>
      </c>
      <c r="B101" s="110"/>
      <c r="C101" s="110"/>
      <c r="D101" s="110"/>
      <c r="E101" s="106" t="s">
        <v>60</v>
      </c>
      <c r="F101" s="106"/>
      <c r="G101" s="110" t="s">
        <v>61</v>
      </c>
      <c r="H101" s="110"/>
      <c r="I101" s="110"/>
      <c r="J101" s="110"/>
      <c r="K101" s="110"/>
      <c r="L101" s="110"/>
      <c r="M101" s="110"/>
    </row>
  </sheetData>
  <sheetProtection/>
  <mergeCells count="27">
    <mergeCell ref="A8:P8"/>
    <mergeCell ref="A9:P9"/>
    <mergeCell ref="D12:N12"/>
    <mergeCell ref="D13:N13"/>
    <mergeCell ref="G10:J10"/>
    <mergeCell ref="A15:A18"/>
    <mergeCell ref="D15:D18"/>
    <mergeCell ref="C15:C18"/>
    <mergeCell ref="G15:P15"/>
    <mergeCell ref="M16:N16"/>
    <mergeCell ref="E15:F17"/>
    <mergeCell ref="G16:L16"/>
    <mergeCell ref="O16:P16"/>
    <mergeCell ref="B15:B18"/>
    <mergeCell ref="G17:H17"/>
    <mergeCell ref="K17:L17"/>
    <mergeCell ref="I17:J17"/>
    <mergeCell ref="A101:D101"/>
    <mergeCell ref="E101:F101"/>
    <mergeCell ref="G101:M101"/>
    <mergeCell ref="E98:F98"/>
    <mergeCell ref="E97:F97"/>
    <mergeCell ref="G97:M97"/>
    <mergeCell ref="G98:M98"/>
    <mergeCell ref="A100:D100"/>
    <mergeCell ref="E100:F100"/>
    <mergeCell ref="G100:M100"/>
  </mergeCells>
  <printOptions horizontalCentered="1"/>
  <pageMargins left="1.1023622047244095" right="0.1968503937007874" top="0.1968503937007874" bottom="0.1968503937007874" header="0.5118110236220472" footer="0.5118110236220472"/>
  <pageSetup horizontalDpi="600" verticalDpi="600" orientation="portrait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O50"/>
  <sheetViews>
    <sheetView zoomScale="50" zoomScaleNormal="50" zoomScalePageLayoutView="0" workbookViewId="0" topLeftCell="A1">
      <selection activeCell="I11" sqref="I11"/>
    </sheetView>
  </sheetViews>
  <sheetFormatPr defaultColWidth="9.25390625" defaultRowHeight="12.75"/>
  <cols>
    <col min="1" max="1" width="6.625" style="18" customWidth="1"/>
    <col min="2" max="2" width="44.75390625" style="18" customWidth="1"/>
    <col min="3" max="3" width="17.625" style="18" customWidth="1"/>
    <col min="4" max="4" width="13.00390625" style="18" customWidth="1"/>
    <col min="5" max="7" width="12.375" style="18" customWidth="1"/>
    <col min="8" max="8" width="13.75390625" style="18" customWidth="1"/>
    <col min="9" max="9" width="13.625" style="18" customWidth="1"/>
    <col min="10" max="11" width="13.375" style="18" customWidth="1"/>
    <col min="12" max="15" width="18.75390625" style="18" customWidth="1"/>
    <col min="16" max="16384" width="9.25390625" style="18" customWidth="1"/>
  </cols>
  <sheetData>
    <row r="1" ht="15" customHeight="1">
      <c r="M1" s="4" t="s">
        <v>96</v>
      </c>
    </row>
    <row r="2" ht="15" customHeight="1">
      <c r="M2" s="4" t="s">
        <v>1</v>
      </c>
    </row>
    <row r="3" ht="15" customHeight="1">
      <c r="M3" s="4" t="s">
        <v>2</v>
      </c>
    </row>
    <row r="4" ht="15" customHeight="1">
      <c r="M4" s="4" t="s">
        <v>3</v>
      </c>
    </row>
    <row r="5" ht="15" customHeight="1">
      <c r="M5" s="4" t="s">
        <v>4</v>
      </c>
    </row>
    <row r="6" ht="15" customHeight="1">
      <c r="M6" s="49" t="s">
        <v>182</v>
      </c>
    </row>
    <row r="8" spans="1:15" s="9" customFormat="1" ht="20.25">
      <c r="A8" s="94" t="s">
        <v>5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</row>
    <row r="9" spans="1:15" s="9" customFormat="1" ht="20.25">
      <c r="A9" s="94" t="s">
        <v>97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</row>
    <row r="10" spans="8:12" s="9" customFormat="1" ht="20.25">
      <c r="H10" s="10" t="s">
        <v>98</v>
      </c>
      <c r="I10" s="60" t="s">
        <v>185</v>
      </c>
      <c r="J10" s="9" t="s">
        <v>181</v>
      </c>
      <c r="L10" s="11"/>
    </row>
    <row r="11" s="9" customFormat="1" ht="20.25">
      <c r="L11" s="50"/>
    </row>
    <row r="12" spans="3:13" s="12" customFormat="1" ht="18.75">
      <c r="C12" s="96" t="s">
        <v>91</v>
      </c>
      <c r="D12" s="96"/>
      <c r="E12" s="96"/>
      <c r="F12" s="96"/>
      <c r="G12" s="96"/>
      <c r="H12" s="96"/>
      <c r="I12" s="96"/>
      <c r="J12" s="96"/>
      <c r="K12" s="96"/>
      <c r="L12" s="96"/>
      <c r="M12" s="96"/>
    </row>
    <row r="13" spans="3:13" s="13" customFormat="1" ht="15.75">
      <c r="C13" s="97" t="s">
        <v>8</v>
      </c>
      <c r="D13" s="97"/>
      <c r="E13" s="97"/>
      <c r="F13" s="97"/>
      <c r="G13" s="97"/>
      <c r="H13" s="97"/>
      <c r="I13" s="97"/>
      <c r="J13" s="97"/>
      <c r="K13" s="97"/>
      <c r="L13" s="97"/>
      <c r="M13" s="97"/>
    </row>
    <row r="14" spans="2:13" ht="12" customHeight="1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5" s="14" customFormat="1" ht="18.75" customHeight="1">
      <c r="A15" s="98" t="s">
        <v>9</v>
      </c>
      <c r="B15" s="98" t="s">
        <v>10</v>
      </c>
      <c r="C15" s="122" t="s">
        <v>99</v>
      </c>
      <c r="D15" s="111" t="s">
        <v>12</v>
      </c>
      <c r="E15" s="112"/>
      <c r="F15" s="111" t="s">
        <v>13</v>
      </c>
      <c r="G15" s="130"/>
      <c r="H15" s="130"/>
      <c r="I15" s="130"/>
      <c r="J15" s="130"/>
      <c r="K15" s="130"/>
      <c r="L15" s="130"/>
      <c r="M15" s="130"/>
      <c r="N15" s="130"/>
      <c r="O15" s="112"/>
    </row>
    <row r="16" spans="1:15" s="14" customFormat="1" ht="37.5" customHeight="1">
      <c r="A16" s="99"/>
      <c r="B16" s="99"/>
      <c r="C16" s="123"/>
      <c r="D16" s="113"/>
      <c r="E16" s="114"/>
      <c r="F16" s="125" t="s">
        <v>14</v>
      </c>
      <c r="G16" s="126"/>
      <c r="H16" s="126"/>
      <c r="I16" s="126"/>
      <c r="J16" s="126"/>
      <c r="K16" s="127"/>
      <c r="L16" s="120" t="s">
        <v>15</v>
      </c>
      <c r="M16" s="121"/>
      <c r="N16" s="128" t="s">
        <v>16</v>
      </c>
      <c r="O16" s="129"/>
    </row>
    <row r="17" spans="1:15" s="14" customFormat="1" ht="18.75" customHeight="1">
      <c r="A17" s="99"/>
      <c r="B17" s="99"/>
      <c r="C17" s="123"/>
      <c r="D17" s="115"/>
      <c r="E17" s="116"/>
      <c r="F17" s="118" t="s">
        <v>100</v>
      </c>
      <c r="G17" s="119"/>
      <c r="H17" s="118" t="s">
        <v>18</v>
      </c>
      <c r="I17" s="119"/>
      <c r="J17" s="118" t="s">
        <v>19</v>
      </c>
      <c r="K17" s="119"/>
      <c r="L17" s="51" t="s">
        <v>20</v>
      </c>
      <c r="M17" s="51" t="s">
        <v>21</v>
      </c>
      <c r="N17" s="51" t="s">
        <v>22</v>
      </c>
      <c r="O17" s="51" t="s">
        <v>23</v>
      </c>
    </row>
    <row r="18" spans="1:15" s="14" customFormat="1" ht="18.75">
      <c r="A18" s="100"/>
      <c r="B18" s="100"/>
      <c r="C18" s="124"/>
      <c r="D18" s="52" t="s">
        <v>24</v>
      </c>
      <c r="E18" s="52" t="s">
        <v>25</v>
      </c>
      <c r="F18" s="52" t="s">
        <v>24</v>
      </c>
      <c r="G18" s="52" t="s">
        <v>25</v>
      </c>
      <c r="H18" s="52" t="s">
        <v>24</v>
      </c>
      <c r="I18" s="52" t="s">
        <v>25</v>
      </c>
      <c r="J18" s="52" t="s">
        <v>24</v>
      </c>
      <c r="K18" s="52" t="s">
        <v>25</v>
      </c>
      <c r="L18" s="52" t="s">
        <v>24</v>
      </c>
      <c r="M18" s="52" t="s">
        <v>25</v>
      </c>
      <c r="N18" s="52" t="s">
        <v>24</v>
      </c>
      <c r="O18" s="52" t="s">
        <v>25</v>
      </c>
    </row>
    <row r="19" spans="1:15" s="38" customFormat="1" ht="18.75">
      <c r="A19" s="51">
        <v>1</v>
      </c>
      <c r="B19" s="51">
        <v>2</v>
      </c>
      <c r="C19" s="51">
        <v>3</v>
      </c>
      <c r="D19" s="51">
        <v>4</v>
      </c>
      <c r="E19" s="51">
        <v>5</v>
      </c>
      <c r="F19" s="51">
        <v>6</v>
      </c>
      <c r="G19" s="51">
        <v>7</v>
      </c>
      <c r="H19" s="51">
        <v>8</v>
      </c>
      <c r="I19" s="51">
        <v>9</v>
      </c>
      <c r="J19" s="51">
        <v>10</v>
      </c>
      <c r="K19" s="51">
        <v>11</v>
      </c>
      <c r="L19" s="51">
        <v>12</v>
      </c>
      <c r="M19" s="51">
        <v>13</v>
      </c>
      <c r="N19" s="51">
        <v>14</v>
      </c>
      <c r="O19" s="51">
        <v>15</v>
      </c>
    </row>
    <row r="20" spans="1:15" s="38" customFormat="1" ht="18.75">
      <c r="A20" s="53">
        <v>1</v>
      </c>
      <c r="B20" s="54" t="s">
        <v>101</v>
      </c>
      <c r="C20" s="55">
        <f aca="true" t="shared" si="0" ref="C20:C42">D20+E20</f>
        <v>298094</v>
      </c>
      <c r="D20" s="56">
        <f>'Прил. 11 СОГАЗ 2016'!D20+'Прил. 11АЛЬФА 2016'!D20</f>
        <v>137817</v>
      </c>
      <c r="E20" s="56">
        <f>'Прил. 11 СОГАЗ 2016'!E20+'Прил. 11АЛЬФА 2016'!E20</f>
        <v>160277</v>
      </c>
      <c r="F20" s="56">
        <f>'Прил. 11 СОГАЗ 2016'!F20+'Прил. 11АЛЬФА 2016'!F20</f>
        <v>1271</v>
      </c>
      <c r="G20" s="56">
        <f>'Прил. 11 СОГАЗ 2016'!G20+'Прил. 11АЛЬФА 2016'!G20</f>
        <v>1229</v>
      </c>
      <c r="H20" s="56">
        <f>'Прил. 11 СОГАЗ 2016'!H20+'Прил. 11АЛЬФА 2016'!H20</f>
        <v>6682</v>
      </c>
      <c r="I20" s="56">
        <f>'Прил. 11 СОГАЗ 2016'!I20+'Прил. 11АЛЬФА 2016'!I20</f>
        <v>6346</v>
      </c>
      <c r="J20" s="56">
        <f>'Прил. 11 СОГАЗ 2016'!J20+'Прил. 11АЛЬФА 2016'!J20</f>
        <v>21041</v>
      </c>
      <c r="K20" s="56">
        <f>'Прил. 11 СОГАЗ 2016'!K20+'Прил. 11АЛЬФА 2016'!K20</f>
        <v>19660</v>
      </c>
      <c r="L20" s="56">
        <f>'Прил. 11 СОГАЗ 2016'!L20+'Прил. 11АЛЬФА 2016'!L20</f>
        <v>86858</v>
      </c>
      <c r="M20" s="56">
        <f>'Прил. 11 СОГАЗ 2016'!M20+'Прил. 11АЛЬФА 2016'!M20</f>
        <v>77195</v>
      </c>
      <c r="N20" s="56">
        <f>'Прил. 11 СОГАЗ 2016'!N20+'Прил. 11АЛЬФА 2016'!N20</f>
        <v>21965</v>
      </c>
      <c r="O20" s="56">
        <f>'Прил. 11 СОГАЗ 2016'!O20+'Прил. 11АЛЬФА 2016'!O20</f>
        <v>55847</v>
      </c>
    </row>
    <row r="21" spans="1:15" s="38" customFormat="1" ht="18.75">
      <c r="A21" s="53" t="s">
        <v>102</v>
      </c>
      <c r="B21" s="54" t="s">
        <v>103</v>
      </c>
      <c r="C21" s="55">
        <f t="shared" si="0"/>
        <v>8410</v>
      </c>
      <c r="D21" s="56">
        <f>'Прил. 11 СОГАЗ 2016'!D21+'Прил. 11АЛЬФА 2016'!D21</f>
        <v>4008</v>
      </c>
      <c r="E21" s="56">
        <f>'Прил. 11 СОГАЗ 2016'!E21+'Прил. 11АЛЬФА 2016'!E21</f>
        <v>4402</v>
      </c>
      <c r="F21" s="56">
        <f>'Прил. 11 СОГАЗ 2016'!F21+'Прил. 11АЛЬФА 2016'!F21</f>
        <v>36</v>
      </c>
      <c r="G21" s="56">
        <f>'Прил. 11 СОГАЗ 2016'!G21+'Прил. 11АЛЬФА 2016'!G21</f>
        <v>39</v>
      </c>
      <c r="H21" s="56">
        <f>'Прил. 11 СОГАЗ 2016'!H21+'Прил. 11АЛЬФА 2016'!H21</f>
        <v>224</v>
      </c>
      <c r="I21" s="56">
        <f>'Прил. 11 СОГАЗ 2016'!I21+'Прил. 11АЛЬФА 2016'!I21</f>
        <v>171</v>
      </c>
      <c r="J21" s="56">
        <f>'Прил. 11 СОГАЗ 2016'!J21+'Прил. 11АЛЬФА 2016'!J21</f>
        <v>685</v>
      </c>
      <c r="K21" s="56">
        <f>'Прил. 11 СОГАЗ 2016'!K21+'Прил. 11АЛЬФА 2016'!K21</f>
        <v>592</v>
      </c>
      <c r="L21" s="56">
        <f>'Прил. 11 СОГАЗ 2016'!L21+'Прил. 11АЛЬФА 2016'!L21</f>
        <v>2515</v>
      </c>
      <c r="M21" s="56">
        <f>'Прил. 11 СОГАЗ 2016'!M21+'Прил. 11АЛЬФА 2016'!M21</f>
        <v>2234</v>
      </c>
      <c r="N21" s="56">
        <f>'Прил. 11 СОГАЗ 2016'!N21+'Прил. 11АЛЬФА 2016'!N21</f>
        <v>548</v>
      </c>
      <c r="O21" s="56">
        <f>'Прил. 11 СОГАЗ 2016'!O21+'Прил. 11АЛЬФА 2016'!O21</f>
        <v>1366</v>
      </c>
    </row>
    <row r="22" spans="1:15" s="38" customFormat="1" ht="18.75">
      <c r="A22" s="53">
        <f>A20+1</f>
        <v>2</v>
      </c>
      <c r="B22" s="54" t="s">
        <v>104</v>
      </c>
      <c r="C22" s="55">
        <f t="shared" si="0"/>
        <v>49653</v>
      </c>
      <c r="D22" s="56">
        <f>'Прил. 11 СОГАЗ 2016'!D22+'Прил. 11АЛЬФА 2016'!D22</f>
        <v>21334</v>
      </c>
      <c r="E22" s="56">
        <f>'Прил. 11 СОГАЗ 2016'!E22+'Прил. 11АЛЬФА 2016'!E22</f>
        <v>28319</v>
      </c>
      <c r="F22" s="56">
        <f>'Прил. 11 СОГАЗ 2016'!F22+'Прил. 11АЛЬФА 2016'!F22</f>
        <v>314</v>
      </c>
      <c r="G22" s="56">
        <f>'Прил. 11 СОГАЗ 2016'!G22+'Прил. 11АЛЬФА 2016'!G22</f>
        <v>318</v>
      </c>
      <c r="H22" s="56">
        <f>'Прил. 11 СОГАЗ 2016'!H22+'Прил. 11АЛЬФА 2016'!H22</f>
        <v>1616</v>
      </c>
      <c r="I22" s="56">
        <f>'Прил. 11 СОГАЗ 2016'!I22+'Прил. 11АЛЬФА 2016'!I22</f>
        <v>1654</v>
      </c>
      <c r="J22" s="56">
        <f>'Прил. 11 СОГАЗ 2016'!J22+'Прил. 11АЛЬФА 2016'!J22</f>
        <v>4853</v>
      </c>
      <c r="K22" s="56">
        <f>'Прил. 11 СОГАЗ 2016'!K22+'Прил. 11АЛЬФА 2016'!K22</f>
        <v>4703</v>
      </c>
      <c r="L22" s="56">
        <f>'Прил. 11 СОГАЗ 2016'!L22+'Прил. 11АЛЬФА 2016'!L22</f>
        <v>12144</v>
      </c>
      <c r="M22" s="56">
        <f>'Прил. 11 СОГАЗ 2016'!M22+'Прил. 11АЛЬФА 2016'!M22</f>
        <v>15531</v>
      </c>
      <c r="N22" s="56">
        <f>'Прил. 11 СОГАЗ 2016'!N22+'Прил. 11АЛЬФА 2016'!N22</f>
        <v>2407</v>
      </c>
      <c r="O22" s="56">
        <f>'Прил. 11 СОГАЗ 2016'!O22+'Прил. 11АЛЬФА 2016'!O22</f>
        <v>6113</v>
      </c>
    </row>
    <row r="23" spans="1:15" s="38" customFormat="1" ht="18.75">
      <c r="A23" s="53" t="s">
        <v>105</v>
      </c>
      <c r="B23" s="54" t="s">
        <v>106</v>
      </c>
      <c r="C23" s="55">
        <f t="shared" si="0"/>
        <v>0</v>
      </c>
      <c r="D23" s="56">
        <f>'Прил. 11 СОГАЗ 2016'!D23+'Прил. 11АЛЬФА 2016'!D23</f>
        <v>0</v>
      </c>
      <c r="E23" s="56">
        <f>'Прил. 11 СОГАЗ 2016'!E23+'Прил. 11АЛЬФА 2016'!E23</f>
        <v>0</v>
      </c>
      <c r="F23" s="56">
        <f>'Прил. 11 СОГАЗ 2016'!F23+'Прил. 11АЛЬФА 2016'!F23</f>
        <v>0</v>
      </c>
      <c r="G23" s="56">
        <f>'Прил. 11 СОГАЗ 2016'!G23+'Прил. 11АЛЬФА 2016'!G23</f>
        <v>0</v>
      </c>
      <c r="H23" s="56">
        <f>'Прил. 11 СОГАЗ 2016'!H23+'Прил. 11АЛЬФА 2016'!H23</f>
        <v>0</v>
      </c>
      <c r="I23" s="56">
        <f>'Прил. 11 СОГАЗ 2016'!I23+'Прил. 11АЛЬФА 2016'!I23</f>
        <v>0</v>
      </c>
      <c r="J23" s="56">
        <f>'Прил. 11 СОГАЗ 2016'!J23+'Прил. 11АЛЬФА 2016'!J23</f>
        <v>0</v>
      </c>
      <c r="K23" s="56">
        <f>'Прил. 11 СОГАЗ 2016'!K23+'Прил. 11АЛЬФА 2016'!K23</f>
        <v>0</v>
      </c>
      <c r="L23" s="56">
        <f>'Прил. 11 СОГАЗ 2016'!L23+'Прил. 11АЛЬФА 2016'!L23</f>
        <v>0</v>
      </c>
      <c r="M23" s="56">
        <f>'Прил. 11 СОГАЗ 2016'!M23+'Прил. 11АЛЬФА 2016'!M23</f>
        <v>0</v>
      </c>
      <c r="N23" s="56">
        <f>'Прил. 11 СОГАЗ 2016'!N23+'Прил. 11АЛЬФА 2016'!N23</f>
        <v>0</v>
      </c>
      <c r="O23" s="56">
        <f>'Прил. 11 СОГАЗ 2016'!O23+'Прил. 11АЛЬФА 2016'!O23</f>
        <v>0</v>
      </c>
    </row>
    <row r="24" spans="1:15" s="38" customFormat="1" ht="18.75">
      <c r="A24" s="53">
        <f>A22+1</f>
        <v>3</v>
      </c>
      <c r="B24" s="54" t="s">
        <v>107</v>
      </c>
      <c r="C24" s="55">
        <f t="shared" si="0"/>
        <v>1412</v>
      </c>
      <c r="D24" s="56">
        <f>'Прил. 11 СОГАЗ 2016'!D24+'Прил. 11АЛЬФА 2016'!D24</f>
        <v>710</v>
      </c>
      <c r="E24" s="56">
        <f>'Прил. 11 СОГАЗ 2016'!E24+'Прил. 11АЛЬФА 2016'!E24</f>
        <v>702</v>
      </c>
      <c r="F24" s="56">
        <f>'Прил. 11 СОГАЗ 2016'!F24+'Прил. 11АЛЬФА 2016'!F24</f>
        <v>7</v>
      </c>
      <c r="G24" s="56">
        <f>'Прил. 11 СОГАЗ 2016'!G24+'Прил. 11АЛЬФА 2016'!G24</f>
        <v>3</v>
      </c>
      <c r="H24" s="56">
        <f>'Прил. 11 СОГАЗ 2016'!H24+'Прил. 11АЛЬФА 2016'!H24</f>
        <v>17</v>
      </c>
      <c r="I24" s="56">
        <f>'Прил. 11 СОГАЗ 2016'!I24+'Прил. 11АЛЬФА 2016'!I24</f>
        <v>24</v>
      </c>
      <c r="J24" s="56">
        <f>'Прил. 11 СОГАЗ 2016'!J24+'Прил. 11АЛЬФА 2016'!J24</f>
        <v>117</v>
      </c>
      <c r="K24" s="56">
        <f>'Прил. 11 СОГАЗ 2016'!K24+'Прил. 11АЛЬФА 2016'!K24</f>
        <v>120</v>
      </c>
      <c r="L24" s="56">
        <f>'Прил. 11 СОГАЗ 2016'!L24+'Прил. 11АЛЬФА 2016'!L24</f>
        <v>489</v>
      </c>
      <c r="M24" s="56">
        <f>'Прил. 11 СОГАЗ 2016'!M24+'Прил. 11АЛЬФА 2016'!M24</f>
        <v>400</v>
      </c>
      <c r="N24" s="56">
        <f>'Прил. 11 СОГАЗ 2016'!N24+'Прил. 11АЛЬФА 2016'!N24</f>
        <v>80</v>
      </c>
      <c r="O24" s="56">
        <f>'Прил. 11 СОГАЗ 2016'!O24+'Прил. 11АЛЬФА 2016'!O24</f>
        <v>155</v>
      </c>
    </row>
    <row r="25" spans="1:15" s="38" customFormat="1" ht="18.75">
      <c r="A25" s="53">
        <f>A24+1</f>
        <v>4</v>
      </c>
      <c r="B25" s="54" t="s">
        <v>108</v>
      </c>
      <c r="C25" s="55">
        <f t="shared" si="0"/>
        <v>41365</v>
      </c>
      <c r="D25" s="56">
        <f>'Прил. 11 СОГАЗ 2016'!D25+'Прил. 11АЛЬФА 2016'!D25</f>
        <v>20066</v>
      </c>
      <c r="E25" s="56">
        <f>'Прил. 11 СОГАЗ 2016'!E25+'Прил. 11АЛЬФА 2016'!E25</f>
        <v>21299</v>
      </c>
      <c r="F25" s="56">
        <f>'Прил. 11 СОГАЗ 2016'!F25+'Прил. 11АЛЬФА 2016'!F25</f>
        <v>149</v>
      </c>
      <c r="G25" s="56">
        <f>'Прил. 11 СОГАЗ 2016'!G25+'Прил. 11АЛЬФА 2016'!G25</f>
        <v>144</v>
      </c>
      <c r="H25" s="56">
        <f>'Прил. 11 СОГАЗ 2016'!H25+'Прил. 11АЛЬФА 2016'!H25</f>
        <v>839</v>
      </c>
      <c r="I25" s="56">
        <f>'Прил. 11 СОГАЗ 2016'!I25+'Прил. 11АЛЬФА 2016'!I25</f>
        <v>808</v>
      </c>
      <c r="J25" s="56">
        <f>'Прил. 11 СОГАЗ 2016'!J25+'Прил. 11АЛЬФА 2016'!J25</f>
        <v>2956</v>
      </c>
      <c r="K25" s="56">
        <f>'Прил. 11 СОГАЗ 2016'!K25+'Прил. 11АЛЬФА 2016'!K25</f>
        <v>2817</v>
      </c>
      <c r="L25" s="56">
        <f>'Прил. 11 СОГАЗ 2016'!L25+'Прил. 11АЛЬФА 2016'!L25</f>
        <v>13123</v>
      </c>
      <c r="M25" s="56">
        <f>'Прил. 11 СОГАЗ 2016'!M25+'Прил. 11АЛЬФА 2016'!M25</f>
        <v>10102</v>
      </c>
      <c r="N25" s="56">
        <f>'Прил. 11 СОГАЗ 2016'!N25+'Прил. 11АЛЬФА 2016'!N25</f>
        <v>2999</v>
      </c>
      <c r="O25" s="56">
        <f>'Прил. 11 СОГАЗ 2016'!O25+'Прил. 11АЛЬФА 2016'!O25</f>
        <v>7428</v>
      </c>
    </row>
    <row r="26" spans="1:15" s="38" customFormat="1" ht="18.75">
      <c r="A26" s="53" t="s">
        <v>109</v>
      </c>
      <c r="B26" s="54" t="s">
        <v>110</v>
      </c>
      <c r="C26" s="55">
        <f t="shared" si="0"/>
        <v>621</v>
      </c>
      <c r="D26" s="56">
        <f>'Прил. 11 СОГАЗ 2016'!D26+'Прил. 11АЛЬФА 2016'!D26</f>
        <v>311</v>
      </c>
      <c r="E26" s="56">
        <f>'Прил. 11 СОГАЗ 2016'!E26+'Прил. 11АЛЬФА 2016'!E26</f>
        <v>310</v>
      </c>
      <c r="F26" s="56">
        <f>'Прил. 11 СОГАЗ 2016'!F26+'Прил. 11АЛЬФА 2016'!F26</f>
        <v>0</v>
      </c>
      <c r="G26" s="56">
        <f>'Прил. 11 СОГАЗ 2016'!G26+'Прил. 11АЛЬФА 2016'!G26</f>
        <v>0</v>
      </c>
      <c r="H26" s="56">
        <f>'Прил. 11 СОГАЗ 2016'!H26+'Прил. 11АЛЬФА 2016'!H26</f>
        <v>12</v>
      </c>
      <c r="I26" s="56">
        <f>'Прил. 11 СОГАЗ 2016'!I26+'Прил. 11АЛЬФА 2016'!I26</f>
        <v>8</v>
      </c>
      <c r="J26" s="56">
        <f>'Прил. 11 СОГАЗ 2016'!J26+'Прил. 11АЛЬФА 2016'!J26</f>
        <v>35</v>
      </c>
      <c r="K26" s="56">
        <f>'Прил. 11 СОГАЗ 2016'!K26+'Прил. 11АЛЬФА 2016'!K26</f>
        <v>29</v>
      </c>
      <c r="L26" s="56">
        <f>'Прил. 11 СОГАЗ 2016'!L26+'Прил. 11АЛЬФА 2016'!L26</f>
        <v>212</v>
      </c>
      <c r="M26" s="56">
        <f>'Прил. 11 СОГАЗ 2016'!M26+'Прил. 11АЛЬФА 2016'!M26</f>
        <v>141</v>
      </c>
      <c r="N26" s="56">
        <f>'Прил. 11 СОГАЗ 2016'!N26+'Прил. 11АЛЬФА 2016'!N26</f>
        <v>52</v>
      </c>
      <c r="O26" s="56">
        <f>'Прил. 11 СОГАЗ 2016'!O26+'Прил. 11АЛЬФА 2016'!O26</f>
        <v>132</v>
      </c>
    </row>
    <row r="27" spans="1:15" s="38" customFormat="1" ht="18.75">
      <c r="A27" s="53">
        <f>A25+1</f>
        <v>5</v>
      </c>
      <c r="B27" s="54" t="s">
        <v>111</v>
      </c>
      <c r="C27" s="55">
        <f t="shared" si="0"/>
        <v>4345</v>
      </c>
      <c r="D27" s="56">
        <f>'Прил. 11 СОГАЗ 2016'!D27+'Прил. 11АЛЬФА 2016'!D27</f>
        <v>1893</v>
      </c>
      <c r="E27" s="56">
        <f>'Прил. 11 СОГАЗ 2016'!E27+'Прил. 11АЛЬФА 2016'!E27</f>
        <v>2452</v>
      </c>
      <c r="F27" s="56">
        <f>'Прил. 11 СОГАЗ 2016'!F27+'Прил. 11АЛЬФА 2016'!F27</f>
        <v>28</v>
      </c>
      <c r="G27" s="56">
        <f>'Прил. 11 СОГАЗ 2016'!G27+'Прил. 11АЛЬФА 2016'!G27</f>
        <v>23</v>
      </c>
      <c r="H27" s="56">
        <f>'Прил. 11 СОГАЗ 2016'!H27+'Прил. 11АЛЬФА 2016'!H27</f>
        <v>162</v>
      </c>
      <c r="I27" s="56">
        <f>'Прил. 11 СОГАЗ 2016'!I27+'Прил. 11АЛЬФА 2016'!I27</f>
        <v>154</v>
      </c>
      <c r="J27" s="56">
        <f>'Прил. 11 СОГАЗ 2016'!J27+'Прил. 11АЛЬФА 2016'!J27</f>
        <v>499</v>
      </c>
      <c r="K27" s="56">
        <f>'Прил. 11 СОГАЗ 2016'!K27+'Прил. 11АЛЬФА 2016'!K27</f>
        <v>506</v>
      </c>
      <c r="L27" s="56">
        <f>'Прил. 11 СОГАЗ 2016'!L27+'Прил. 11АЛЬФА 2016'!L27</f>
        <v>1076</v>
      </c>
      <c r="M27" s="56">
        <f>'Прил. 11 СОГАЗ 2016'!M27+'Прил. 11АЛЬФА 2016'!M27</f>
        <v>1383</v>
      </c>
      <c r="N27" s="56">
        <f>'Прил. 11 СОГАЗ 2016'!N27+'Прил. 11АЛЬФА 2016'!N27</f>
        <v>128</v>
      </c>
      <c r="O27" s="56">
        <f>'Прил. 11 СОГАЗ 2016'!O27+'Прил. 11АЛЬФА 2016'!O27</f>
        <v>386</v>
      </c>
    </row>
    <row r="28" spans="1:15" s="38" customFormat="1" ht="18.75">
      <c r="A28" s="53">
        <f aca="true" t="shared" si="1" ref="A28:A36">A27+1</f>
        <v>6</v>
      </c>
      <c r="B28" s="54" t="s">
        <v>112</v>
      </c>
      <c r="C28" s="55">
        <f t="shared" si="0"/>
        <v>32801</v>
      </c>
      <c r="D28" s="56">
        <f>'Прил. 11 СОГАЗ 2016'!D28+'Прил. 11АЛЬФА 2016'!D28</f>
        <v>15058</v>
      </c>
      <c r="E28" s="56">
        <f>'Прил. 11 СОГАЗ 2016'!E28+'Прил. 11АЛЬФА 2016'!E28</f>
        <v>17743</v>
      </c>
      <c r="F28" s="56">
        <f>'Прил. 11 СОГАЗ 2016'!F28+'Прил. 11АЛЬФА 2016'!F28</f>
        <v>169</v>
      </c>
      <c r="G28" s="56">
        <f>'Прил. 11 СОГАЗ 2016'!G28+'Прил. 11АЛЬФА 2016'!G28</f>
        <v>199</v>
      </c>
      <c r="H28" s="56">
        <f>'Прил. 11 СОГАЗ 2016'!H28+'Прил. 11АЛЬФА 2016'!H28</f>
        <v>939</v>
      </c>
      <c r="I28" s="56">
        <f>'Прил. 11 СОГАЗ 2016'!I28+'Прил. 11АЛЬФА 2016'!I28</f>
        <v>910</v>
      </c>
      <c r="J28" s="56">
        <f>'Прил. 11 СОГАЗ 2016'!J28+'Прил. 11АЛЬФА 2016'!J28</f>
        <v>2929</v>
      </c>
      <c r="K28" s="56">
        <f>'Прил. 11 СОГАЗ 2016'!K28+'Прил. 11АЛЬФА 2016'!K28</f>
        <v>2780</v>
      </c>
      <c r="L28" s="56">
        <f>'Прил. 11 СОГАЗ 2016'!L28+'Прил. 11АЛЬФА 2016'!L28</f>
        <v>9327</v>
      </c>
      <c r="M28" s="56">
        <f>'Прил. 11 СОГАЗ 2016'!M28+'Прил. 11АЛЬФА 2016'!M28</f>
        <v>9044</v>
      </c>
      <c r="N28" s="56">
        <f>'Прил. 11 СОГАЗ 2016'!N28+'Прил. 11АЛЬФА 2016'!N28</f>
        <v>1694</v>
      </c>
      <c r="O28" s="56">
        <f>'Прил. 11 СОГАЗ 2016'!O28+'Прил. 11АЛЬФА 2016'!O28</f>
        <v>4810</v>
      </c>
    </row>
    <row r="29" spans="1:15" s="38" customFormat="1" ht="18.75">
      <c r="A29" s="53">
        <f t="shared" si="1"/>
        <v>7</v>
      </c>
      <c r="B29" s="54" t="s">
        <v>113</v>
      </c>
      <c r="C29" s="55">
        <f t="shared" si="0"/>
        <v>14754</v>
      </c>
      <c r="D29" s="56">
        <f>'Прил. 11 СОГАЗ 2016'!D29+'Прил. 11АЛЬФА 2016'!D29</f>
        <v>6537</v>
      </c>
      <c r="E29" s="56">
        <f>'Прил. 11 СОГАЗ 2016'!E29+'Прил. 11АЛЬФА 2016'!E29</f>
        <v>8217</v>
      </c>
      <c r="F29" s="56">
        <f>'Прил. 11 СОГАЗ 2016'!F29+'Прил. 11АЛЬФА 2016'!F29</f>
        <v>100</v>
      </c>
      <c r="G29" s="56">
        <f>'Прил. 11 СОГАЗ 2016'!G29+'Прил. 11АЛЬФА 2016'!G29</f>
        <v>82</v>
      </c>
      <c r="H29" s="56">
        <f>'Прил. 11 СОГАЗ 2016'!H29+'Прил. 11АЛЬФА 2016'!H29</f>
        <v>477</v>
      </c>
      <c r="I29" s="56">
        <f>'Прил. 11 СОГАЗ 2016'!I29+'Прил. 11АЛЬФА 2016'!I29</f>
        <v>436</v>
      </c>
      <c r="J29" s="56">
        <f>'Прил. 11 СОГАЗ 2016'!J29+'Прил. 11АЛЬФА 2016'!J29</f>
        <v>1567</v>
      </c>
      <c r="K29" s="56">
        <f>'Прил. 11 СОГАЗ 2016'!K29+'Прил. 11АЛЬФА 2016'!K29</f>
        <v>1412</v>
      </c>
      <c r="L29" s="56">
        <f>'Прил. 11 СОГАЗ 2016'!L29+'Прил. 11АЛЬФА 2016'!L29</f>
        <v>3702</v>
      </c>
      <c r="M29" s="56">
        <f>'Прил. 11 СОГАЗ 2016'!M29+'Прил. 11АЛЬФА 2016'!M29</f>
        <v>4382</v>
      </c>
      <c r="N29" s="56">
        <f>'Прил. 11 СОГАЗ 2016'!N29+'Прил. 11АЛЬФА 2016'!N29</f>
        <v>691</v>
      </c>
      <c r="O29" s="56">
        <f>'Прил. 11 СОГАЗ 2016'!O29+'Прил. 11АЛЬФА 2016'!O29</f>
        <v>1905</v>
      </c>
    </row>
    <row r="30" spans="1:15" s="38" customFormat="1" ht="18.75">
      <c r="A30" s="53">
        <f t="shared" si="1"/>
        <v>8</v>
      </c>
      <c r="B30" s="54" t="s">
        <v>114</v>
      </c>
      <c r="C30" s="55">
        <f t="shared" si="0"/>
        <v>8585</v>
      </c>
      <c r="D30" s="56">
        <f>'Прил. 11 СОГАЗ 2016'!D30+'Прил. 11АЛЬФА 2016'!D30</f>
        <v>3515</v>
      </c>
      <c r="E30" s="56">
        <f>'Прил. 11 СОГАЗ 2016'!E30+'Прил. 11АЛЬФА 2016'!E30</f>
        <v>5070</v>
      </c>
      <c r="F30" s="56">
        <f>'Прил. 11 СОГАЗ 2016'!F30+'Прил. 11АЛЬФА 2016'!F30</f>
        <v>78</v>
      </c>
      <c r="G30" s="56">
        <f>'Прил. 11 СОГАЗ 2016'!G30+'Прил. 11АЛЬФА 2016'!G30</f>
        <v>74</v>
      </c>
      <c r="H30" s="56">
        <f>'Прил. 11 СОГАЗ 2016'!H30+'Прил. 11АЛЬФА 2016'!H30</f>
        <v>460</v>
      </c>
      <c r="I30" s="56">
        <f>'Прил. 11 СОГАЗ 2016'!I30+'Прил. 11АЛЬФА 2016'!I30</f>
        <v>427</v>
      </c>
      <c r="J30" s="56">
        <f>'Прил. 11 СОГАЗ 2016'!J30+'Прил. 11АЛЬФА 2016'!J30</f>
        <v>1094</v>
      </c>
      <c r="K30" s="56">
        <f>'Прил. 11 СОГАЗ 2016'!K30+'Прил. 11АЛЬФА 2016'!K30</f>
        <v>1053</v>
      </c>
      <c r="L30" s="56">
        <f>'Прил. 11 СОГАЗ 2016'!L30+'Прил. 11АЛЬФА 2016'!L30</f>
        <v>1706</v>
      </c>
      <c r="M30" s="56">
        <f>'Прил. 11 СОГАЗ 2016'!M30+'Прил. 11АЛЬФА 2016'!M30</f>
        <v>2996</v>
      </c>
      <c r="N30" s="56">
        <f>'Прил. 11 СОГАЗ 2016'!N30+'Прил. 11АЛЬФА 2016'!N30</f>
        <v>177</v>
      </c>
      <c r="O30" s="56">
        <f>'Прил. 11 СОГАЗ 2016'!O30+'Прил. 11АЛЬФА 2016'!O30</f>
        <v>520</v>
      </c>
    </row>
    <row r="31" spans="1:15" s="38" customFormat="1" ht="18.75">
      <c r="A31" s="53">
        <f t="shared" si="1"/>
        <v>9</v>
      </c>
      <c r="B31" s="54" t="s">
        <v>115</v>
      </c>
      <c r="C31" s="55">
        <f t="shared" si="0"/>
        <v>12970</v>
      </c>
      <c r="D31" s="56">
        <f>'Прил. 11 СОГАЗ 2016'!D31+'Прил. 11АЛЬФА 2016'!D31</f>
        <v>5986</v>
      </c>
      <c r="E31" s="56">
        <f>'Прил. 11 СОГАЗ 2016'!E31+'Прил. 11АЛЬФА 2016'!E31</f>
        <v>6984</v>
      </c>
      <c r="F31" s="56">
        <f>'Прил. 11 СОГАЗ 2016'!F31+'Прил. 11АЛЬФА 2016'!F31</f>
        <v>69</v>
      </c>
      <c r="G31" s="56">
        <f>'Прил. 11 СОГАЗ 2016'!G31+'Прил. 11АЛЬФА 2016'!G31</f>
        <v>70</v>
      </c>
      <c r="H31" s="56">
        <f>'Прил. 11 СОГАЗ 2016'!H31+'Прил. 11АЛЬФА 2016'!H31</f>
        <v>392</v>
      </c>
      <c r="I31" s="56">
        <f>'Прил. 11 СОГАЗ 2016'!I31+'Прил. 11АЛЬФА 2016'!I31</f>
        <v>385</v>
      </c>
      <c r="J31" s="56">
        <f>'Прил. 11 СОГАЗ 2016'!J31+'Прил. 11АЛЬФА 2016'!J31</f>
        <v>1301</v>
      </c>
      <c r="K31" s="56">
        <f>'Прил. 11 СОГАЗ 2016'!K31+'Прил. 11АЛЬФА 2016'!K31</f>
        <v>1251</v>
      </c>
      <c r="L31" s="56">
        <f>'Прил. 11 СОГАЗ 2016'!L31+'Прил. 11АЛЬФА 2016'!L31</f>
        <v>3642</v>
      </c>
      <c r="M31" s="56">
        <f>'Прил. 11 СОГАЗ 2016'!M31+'Прил. 11АЛЬФА 2016'!M31</f>
        <v>3753</v>
      </c>
      <c r="N31" s="56">
        <f>'Прил. 11 СОГАЗ 2016'!N31+'Прил. 11АЛЬФА 2016'!N31</f>
        <v>582</v>
      </c>
      <c r="O31" s="56">
        <f>'Прил. 11 СОГАЗ 2016'!O31+'Прил. 11АЛЬФА 2016'!O31</f>
        <v>1525</v>
      </c>
    </row>
    <row r="32" spans="1:15" s="38" customFormat="1" ht="18.75">
      <c r="A32" s="53">
        <f t="shared" si="1"/>
        <v>10</v>
      </c>
      <c r="B32" s="54" t="s">
        <v>116</v>
      </c>
      <c r="C32" s="55">
        <f t="shared" si="0"/>
        <v>7417</v>
      </c>
      <c r="D32" s="56">
        <f>'Прил. 11 СОГАЗ 2016'!D32+'Прил. 11АЛЬФА 2016'!D32</f>
        <v>3244</v>
      </c>
      <c r="E32" s="56">
        <f>'Прил. 11 СОГАЗ 2016'!E32+'Прил. 11АЛЬФА 2016'!E32</f>
        <v>4173</v>
      </c>
      <c r="F32" s="56">
        <f>'Прил. 11 СОГАЗ 2016'!F32+'Прил. 11АЛЬФА 2016'!F32</f>
        <v>44</v>
      </c>
      <c r="G32" s="56">
        <f>'Прил. 11 СОГАЗ 2016'!G32+'Прил. 11АЛЬФА 2016'!G32</f>
        <v>29</v>
      </c>
      <c r="H32" s="56">
        <f>'Прил. 11 СОГАЗ 2016'!H32+'Прил. 11АЛЬФА 2016'!H32</f>
        <v>301</v>
      </c>
      <c r="I32" s="56">
        <f>'Прил. 11 СОГАЗ 2016'!I32+'Прил. 11АЛЬФА 2016'!I32</f>
        <v>250</v>
      </c>
      <c r="J32" s="56">
        <f>'Прил. 11 СОГАЗ 2016'!J32+'Прил. 11АЛЬФА 2016'!J32</f>
        <v>794</v>
      </c>
      <c r="K32" s="56">
        <f>'Прил. 11 СОГАЗ 2016'!K32+'Прил. 11АЛЬФА 2016'!K32</f>
        <v>763</v>
      </c>
      <c r="L32" s="56">
        <f>'Прил. 11 СОГАЗ 2016'!L32+'Прил. 11АЛЬФА 2016'!L32</f>
        <v>1791</v>
      </c>
      <c r="M32" s="56">
        <f>'Прил. 11 СОГАЗ 2016'!M32+'Прил. 11АЛЬФА 2016'!M32</f>
        <v>2396</v>
      </c>
      <c r="N32" s="56">
        <f>'Прил. 11 СОГАЗ 2016'!N32+'Прил. 11АЛЬФА 2016'!N32</f>
        <v>314</v>
      </c>
      <c r="O32" s="56">
        <f>'Прил. 11 СОГАЗ 2016'!O32+'Прил. 11АЛЬФА 2016'!O32</f>
        <v>735</v>
      </c>
    </row>
    <row r="33" spans="1:15" s="38" customFormat="1" ht="18.75">
      <c r="A33" s="53">
        <f t="shared" si="1"/>
        <v>11</v>
      </c>
      <c r="B33" s="54" t="s">
        <v>117</v>
      </c>
      <c r="C33" s="55">
        <f t="shared" si="0"/>
        <v>55751</v>
      </c>
      <c r="D33" s="56">
        <f>'Прил. 11 СОГАЗ 2016'!D33+'Прил. 11АЛЬФА 2016'!D33</f>
        <v>25469</v>
      </c>
      <c r="E33" s="56">
        <f>'Прил. 11 СОГАЗ 2016'!E33+'Прил. 11АЛЬФА 2016'!E33</f>
        <v>30282</v>
      </c>
      <c r="F33" s="56">
        <f>'Прил. 11 СОГАЗ 2016'!F33+'Прил. 11АЛЬФА 2016'!F33</f>
        <v>232</v>
      </c>
      <c r="G33" s="56">
        <f>'Прил. 11 СОГАЗ 2016'!G33+'Прил. 11АЛЬФА 2016'!G33</f>
        <v>215</v>
      </c>
      <c r="H33" s="56">
        <f>'Прил. 11 СОГАЗ 2016'!H33+'Прил. 11АЛЬФА 2016'!H33</f>
        <v>1179</v>
      </c>
      <c r="I33" s="56">
        <f>'Прил. 11 СОГАЗ 2016'!I33+'Прил. 11АЛЬФА 2016'!I33</f>
        <v>1075</v>
      </c>
      <c r="J33" s="56">
        <f>'Прил. 11 СОГАЗ 2016'!J33+'Прил. 11АЛЬФА 2016'!J33</f>
        <v>4056</v>
      </c>
      <c r="K33" s="56">
        <f>'Прил. 11 СОГАЗ 2016'!K33+'Прил. 11АЛЬФА 2016'!K33</f>
        <v>3890</v>
      </c>
      <c r="L33" s="56">
        <f>'Прил. 11 СОГАЗ 2016'!L33+'Прил. 11АЛЬФА 2016'!L33</f>
        <v>15891</v>
      </c>
      <c r="M33" s="56">
        <f>'Прил. 11 СОГАЗ 2016'!M33+'Прил. 11АЛЬФА 2016'!M33</f>
        <v>14014</v>
      </c>
      <c r="N33" s="56">
        <f>'Прил. 11 СОГАЗ 2016'!N33+'Прил. 11АЛЬФА 2016'!N33</f>
        <v>4111</v>
      </c>
      <c r="O33" s="56">
        <f>'Прил. 11 СОГАЗ 2016'!O33+'Прил. 11АЛЬФА 2016'!O33</f>
        <v>11088</v>
      </c>
    </row>
    <row r="34" spans="1:15" s="38" customFormat="1" ht="18.75">
      <c r="A34" s="53">
        <f t="shared" si="1"/>
        <v>12</v>
      </c>
      <c r="B34" s="54" t="s">
        <v>118</v>
      </c>
      <c r="C34" s="55">
        <f t="shared" si="0"/>
        <v>31281</v>
      </c>
      <c r="D34" s="56">
        <f>'Прил. 11 СОГАЗ 2016'!D34+'Прил. 11АЛЬФА 2016'!D34</f>
        <v>14591</v>
      </c>
      <c r="E34" s="56">
        <f>'Прил. 11 СОГАЗ 2016'!E34+'Прил. 11АЛЬФА 2016'!E34</f>
        <v>16690</v>
      </c>
      <c r="F34" s="56">
        <f>'Прил. 11 СОГАЗ 2016'!F34+'Прил. 11АЛЬФА 2016'!F34</f>
        <v>130</v>
      </c>
      <c r="G34" s="56">
        <f>'Прил. 11 СОГАЗ 2016'!G34+'Прил. 11АЛЬФА 2016'!G34</f>
        <v>121</v>
      </c>
      <c r="H34" s="56">
        <f>'Прил. 11 СОГАЗ 2016'!H34+'Прил. 11АЛЬФА 2016'!H34</f>
        <v>642</v>
      </c>
      <c r="I34" s="56">
        <f>'Прил. 11 СОГАЗ 2016'!I34+'Прил. 11АЛЬФА 2016'!I34</f>
        <v>644</v>
      </c>
      <c r="J34" s="56">
        <f>'Прил. 11 СОГАЗ 2016'!J34+'Прил. 11АЛЬФА 2016'!J34</f>
        <v>2359</v>
      </c>
      <c r="K34" s="56">
        <f>'Прил. 11 СОГАЗ 2016'!K34+'Прил. 11АЛЬФА 2016'!K34</f>
        <v>2203</v>
      </c>
      <c r="L34" s="56">
        <f>'Прил. 11 СОГАЗ 2016'!L34+'Прил. 11АЛЬФА 2016'!L34</f>
        <v>9344</v>
      </c>
      <c r="M34" s="56">
        <f>'Прил. 11 СОГАЗ 2016'!M34+'Прил. 11АЛЬФА 2016'!M34</f>
        <v>7906</v>
      </c>
      <c r="N34" s="56">
        <f>'Прил. 11 СОГАЗ 2016'!N34+'Прил. 11АЛЬФА 2016'!N34</f>
        <v>2116</v>
      </c>
      <c r="O34" s="56">
        <f>'Прил. 11 СОГАЗ 2016'!O34+'Прил. 11АЛЬФА 2016'!O34</f>
        <v>5816</v>
      </c>
    </row>
    <row r="35" spans="1:15" s="38" customFormat="1" ht="18.75">
      <c r="A35" s="53">
        <f t="shared" si="1"/>
        <v>13</v>
      </c>
      <c r="B35" s="54" t="s">
        <v>119</v>
      </c>
      <c r="C35" s="55">
        <f t="shared" si="0"/>
        <v>46615</v>
      </c>
      <c r="D35" s="56">
        <f>'Прил. 11 СОГАЗ 2016'!D35+'Прил. 11АЛЬФА 2016'!D35</f>
        <v>21537</v>
      </c>
      <c r="E35" s="56">
        <f>'Прил. 11 СОГАЗ 2016'!E35+'Прил. 11АЛЬФА 2016'!E35</f>
        <v>25078</v>
      </c>
      <c r="F35" s="56">
        <f>'Прил. 11 СОГАЗ 2016'!F35+'Прил. 11АЛЬФА 2016'!F35</f>
        <v>199</v>
      </c>
      <c r="G35" s="56">
        <f>'Прил. 11 СОГАЗ 2016'!G35+'Прил. 11АЛЬФА 2016'!G35</f>
        <v>188</v>
      </c>
      <c r="H35" s="56">
        <f>'Прил. 11 СОГАЗ 2016'!H35+'Прил. 11АЛЬФА 2016'!H35</f>
        <v>948</v>
      </c>
      <c r="I35" s="56">
        <f>'Прил. 11 СОГАЗ 2016'!I35+'Прил. 11АЛЬФА 2016'!I35</f>
        <v>939</v>
      </c>
      <c r="J35" s="56">
        <f>'Прил. 11 СОГАЗ 2016'!J35+'Прил. 11АЛЬФА 2016'!J35</f>
        <v>3528</v>
      </c>
      <c r="K35" s="56">
        <f>'Прил. 11 СОГАЗ 2016'!K35+'Прил. 11АЛЬФА 2016'!K35</f>
        <v>3226</v>
      </c>
      <c r="L35" s="56">
        <f>'Прил. 11 СОГАЗ 2016'!L35+'Прил. 11АЛЬФА 2016'!L35</f>
        <v>13132</v>
      </c>
      <c r="M35" s="56">
        <f>'Прил. 11 СОГАЗ 2016'!M35+'Прил. 11АЛЬФА 2016'!M35</f>
        <v>11245</v>
      </c>
      <c r="N35" s="56">
        <f>'Прил. 11 СОГАЗ 2016'!N35+'Прил. 11АЛЬФА 2016'!N35</f>
        <v>3730</v>
      </c>
      <c r="O35" s="56">
        <f>'Прил. 11 СОГАЗ 2016'!O35+'Прил. 11АЛЬФА 2016'!O35</f>
        <v>9480</v>
      </c>
    </row>
    <row r="36" spans="1:15" s="38" customFormat="1" ht="18.75">
      <c r="A36" s="53">
        <f t="shared" si="1"/>
        <v>14</v>
      </c>
      <c r="B36" s="54" t="s">
        <v>120</v>
      </c>
      <c r="C36" s="55">
        <f t="shared" si="0"/>
        <v>17199</v>
      </c>
      <c r="D36" s="56">
        <f>'Прил. 11 СОГАЗ 2016'!D36+'Прил. 11АЛЬФА 2016'!D36</f>
        <v>8092</v>
      </c>
      <c r="E36" s="56">
        <f>'Прил. 11 СОГАЗ 2016'!E36+'Прил. 11АЛЬФА 2016'!E36</f>
        <v>9107</v>
      </c>
      <c r="F36" s="56">
        <f>'Прил. 11 СОГАЗ 2016'!F36+'Прил. 11АЛЬФА 2016'!F36</f>
        <v>55</v>
      </c>
      <c r="G36" s="56">
        <f>'Прил. 11 СОГАЗ 2016'!G36+'Прил. 11АЛЬФА 2016'!G36</f>
        <v>56</v>
      </c>
      <c r="H36" s="56">
        <f>'Прил. 11 СОГАЗ 2016'!H36+'Прил. 11АЛЬФА 2016'!H36</f>
        <v>426</v>
      </c>
      <c r="I36" s="56">
        <f>'Прил. 11 СОГАЗ 2016'!I36+'Прил. 11АЛЬФА 2016'!I36</f>
        <v>363</v>
      </c>
      <c r="J36" s="56">
        <f>'Прил. 11 СОГАЗ 2016'!J36+'Прил. 11АЛЬФА 2016'!J36</f>
        <v>1380</v>
      </c>
      <c r="K36" s="56">
        <f>'Прил. 11 СОГАЗ 2016'!K36+'Прил. 11АЛЬФА 2016'!K36</f>
        <v>1289</v>
      </c>
      <c r="L36" s="56">
        <f>'Прил. 11 СОГАЗ 2016'!L36+'Прил. 11АЛЬФА 2016'!L36</f>
        <v>4992</v>
      </c>
      <c r="M36" s="56">
        <f>'Прил. 11 СОГАЗ 2016'!M36+'Прил. 11АЛЬФА 2016'!M36</f>
        <v>4305</v>
      </c>
      <c r="N36" s="56">
        <f>'Прил. 11 СОГАЗ 2016'!N36+'Прил. 11АЛЬФА 2016'!N36</f>
        <v>1239</v>
      </c>
      <c r="O36" s="56">
        <f>'Прил. 11 СОГАЗ 2016'!O36+'Прил. 11АЛЬФА 2016'!O36</f>
        <v>3094</v>
      </c>
    </row>
    <row r="37" spans="1:15" s="38" customFormat="1" ht="18.75">
      <c r="A37" s="53" t="s">
        <v>121</v>
      </c>
      <c r="B37" s="57" t="s">
        <v>122</v>
      </c>
      <c r="C37" s="55">
        <f t="shared" si="0"/>
        <v>2198</v>
      </c>
      <c r="D37" s="56">
        <f>'Прил. 11 СОГАЗ 2016'!D37+'Прил. 11АЛЬФА 2016'!D37</f>
        <v>1029</v>
      </c>
      <c r="E37" s="56">
        <f>'Прил. 11 СОГАЗ 2016'!E37+'Прил. 11АЛЬФА 2016'!E37</f>
        <v>1169</v>
      </c>
      <c r="F37" s="56">
        <f>'Прил. 11 СОГАЗ 2016'!F37+'Прил. 11АЛЬФА 2016'!F37</f>
        <v>3</v>
      </c>
      <c r="G37" s="56">
        <f>'Прил. 11 СОГАЗ 2016'!G37+'Прил. 11АЛЬФА 2016'!G37</f>
        <v>7</v>
      </c>
      <c r="H37" s="56">
        <f>'Прил. 11 СОГАЗ 2016'!H37+'Прил. 11АЛЬФА 2016'!H37</f>
        <v>49</v>
      </c>
      <c r="I37" s="56">
        <f>'Прил. 11 СОГАЗ 2016'!I37+'Прил. 11АЛЬФА 2016'!I37</f>
        <v>38</v>
      </c>
      <c r="J37" s="56">
        <f>'Прил. 11 СОГАЗ 2016'!J37+'Прил. 11АЛЬФА 2016'!J37</f>
        <v>196</v>
      </c>
      <c r="K37" s="56">
        <f>'Прил. 11 СОГАЗ 2016'!K37+'Прил. 11АЛЬФА 2016'!K37</f>
        <v>182</v>
      </c>
      <c r="L37" s="56">
        <f>'Прил. 11 СОГАЗ 2016'!L37+'Прил. 11АЛЬФА 2016'!L37</f>
        <v>622</v>
      </c>
      <c r="M37" s="56">
        <f>'Прил. 11 СОГАЗ 2016'!M37+'Прил. 11АЛЬФА 2016'!M37</f>
        <v>520</v>
      </c>
      <c r="N37" s="56">
        <f>'Прил. 11 СОГАЗ 2016'!N37+'Прил. 11АЛЬФА 2016'!N37</f>
        <v>159</v>
      </c>
      <c r="O37" s="56">
        <f>'Прил. 11 СОГАЗ 2016'!O37+'Прил. 11АЛЬФА 2016'!O37</f>
        <v>422</v>
      </c>
    </row>
    <row r="38" spans="1:15" s="38" customFormat="1" ht="18.75">
      <c r="A38" s="53">
        <v>15</v>
      </c>
      <c r="B38" s="54" t="s">
        <v>123</v>
      </c>
      <c r="C38" s="55">
        <f t="shared" si="0"/>
        <v>5609</v>
      </c>
      <c r="D38" s="56">
        <f>'Прил. 11 СОГАЗ 2016'!D38+'Прил. 11АЛЬФА 2016'!D38</f>
        <v>2656</v>
      </c>
      <c r="E38" s="56">
        <f>'Прил. 11 СОГАЗ 2016'!E38+'Прил. 11АЛЬФА 2016'!E38</f>
        <v>2953</v>
      </c>
      <c r="F38" s="56">
        <f>'Прил. 11 СОГАЗ 2016'!F38+'Прил. 11АЛЬФА 2016'!F38</f>
        <v>18</v>
      </c>
      <c r="G38" s="56">
        <f>'Прил. 11 СОГАЗ 2016'!G38+'Прил. 11АЛЬФА 2016'!G38</f>
        <v>13</v>
      </c>
      <c r="H38" s="56">
        <f>'Прил. 11 СОГАЗ 2016'!H38+'Прил. 11АЛЬФА 2016'!H38</f>
        <v>89</v>
      </c>
      <c r="I38" s="56">
        <f>'Прил. 11 СОГАЗ 2016'!I38+'Прил. 11АЛЬФА 2016'!I38</f>
        <v>81</v>
      </c>
      <c r="J38" s="56">
        <f>'Прил. 11 СОГАЗ 2016'!J38+'Прил. 11АЛЬФА 2016'!J38</f>
        <v>350</v>
      </c>
      <c r="K38" s="56">
        <f>'Прил. 11 СОГАЗ 2016'!K38+'Прил. 11АЛЬФА 2016'!K38</f>
        <v>385</v>
      </c>
      <c r="L38" s="56">
        <f>'Прил. 11 СОГАЗ 2016'!L38+'Прил. 11АЛЬФА 2016'!L38</f>
        <v>1603</v>
      </c>
      <c r="M38" s="56">
        <f>'Прил. 11 СОГАЗ 2016'!M38+'Прил. 11АЛЬФА 2016'!M38</f>
        <v>1180</v>
      </c>
      <c r="N38" s="56">
        <f>'Прил. 11 СОГАЗ 2016'!N38+'Прил. 11АЛЬФА 2016'!N38</f>
        <v>596</v>
      </c>
      <c r="O38" s="56">
        <f>'Прил. 11 СОГАЗ 2016'!O38+'Прил. 11АЛЬФА 2016'!O38</f>
        <v>1294</v>
      </c>
    </row>
    <row r="39" spans="1:15" s="38" customFormat="1" ht="18.75">
      <c r="A39" s="53">
        <f>A38+1</f>
        <v>16</v>
      </c>
      <c r="B39" s="54" t="s">
        <v>124</v>
      </c>
      <c r="C39" s="55">
        <f t="shared" si="0"/>
        <v>45445</v>
      </c>
      <c r="D39" s="56">
        <f>'Прил. 11 СОГАЗ 2016'!D39+'Прил. 11АЛЬФА 2016'!D39</f>
        <v>20668</v>
      </c>
      <c r="E39" s="56">
        <f>'Прил. 11 СОГАЗ 2016'!E39+'Прил. 11АЛЬФА 2016'!E39</f>
        <v>24777</v>
      </c>
      <c r="F39" s="56">
        <f>'Прил. 11 СОГАЗ 2016'!F39+'Прил. 11АЛЬФА 2016'!F39</f>
        <v>203</v>
      </c>
      <c r="G39" s="56">
        <f>'Прил. 11 СОГАЗ 2016'!G39+'Прил. 11АЛЬФА 2016'!G39</f>
        <v>169</v>
      </c>
      <c r="H39" s="56">
        <f>'Прил. 11 СОГАЗ 2016'!H39+'Прил. 11АЛЬФА 2016'!H39</f>
        <v>970</v>
      </c>
      <c r="I39" s="56">
        <f>'Прил. 11 СОГАЗ 2016'!I39+'Прил. 11АЛЬФА 2016'!I39</f>
        <v>934</v>
      </c>
      <c r="J39" s="56">
        <f>'Прил. 11 СОГАЗ 2016'!J39+'Прил. 11АЛЬФА 2016'!J39</f>
        <v>3611</v>
      </c>
      <c r="K39" s="56">
        <f>'Прил. 11 СОГАЗ 2016'!K39+'Прил. 11АЛЬФА 2016'!K39</f>
        <v>3321</v>
      </c>
      <c r="L39" s="56">
        <f>'Прил. 11 СОГАЗ 2016'!L39+'Прил. 11АЛЬФА 2016'!L39</f>
        <v>12695</v>
      </c>
      <c r="M39" s="56">
        <f>'Прил. 11 СОГАЗ 2016'!M39+'Прил. 11АЛЬФА 2016'!M39</f>
        <v>11445</v>
      </c>
      <c r="N39" s="56">
        <f>'Прил. 11 СОГАЗ 2016'!N39+'Прил. 11АЛЬФА 2016'!N39</f>
        <v>3189</v>
      </c>
      <c r="O39" s="56">
        <f>'Прил. 11 СОГАЗ 2016'!O39+'Прил. 11АЛЬФА 2016'!O39</f>
        <v>8908</v>
      </c>
    </row>
    <row r="40" spans="1:15" s="38" customFormat="1" ht="18.75">
      <c r="A40" s="53">
        <f>A39+1</f>
        <v>17</v>
      </c>
      <c r="B40" s="54" t="s">
        <v>125</v>
      </c>
      <c r="C40" s="55">
        <f t="shared" si="0"/>
        <v>28017</v>
      </c>
      <c r="D40" s="56">
        <f>'Прил. 11 СОГАЗ 2016'!D40+'Прил. 11АЛЬФА 2016'!D40</f>
        <v>12645</v>
      </c>
      <c r="E40" s="56">
        <f>'Прил. 11 СОГАЗ 2016'!E40+'Прил. 11АЛЬФА 2016'!E40</f>
        <v>15372</v>
      </c>
      <c r="F40" s="56">
        <f>'Прил. 11 СОГАЗ 2016'!F40+'Прил. 11АЛЬФА 2016'!F40</f>
        <v>138</v>
      </c>
      <c r="G40" s="56">
        <f>'Прил. 11 СОГАЗ 2016'!G40+'Прил. 11АЛЬФА 2016'!G40</f>
        <v>124</v>
      </c>
      <c r="H40" s="56">
        <f>'Прил. 11 СОГАЗ 2016'!H40+'Прил. 11АЛЬФА 2016'!H40</f>
        <v>654</v>
      </c>
      <c r="I40" s="56">
        <f>'Прил. 11 СОГАЗ 2016'!I40+'Прил. 11АЛЬФА 2016'!I40</f>
        <v>597</v>
      </c>
      <c r="J40" s="56">
        <f>'Прил. 11 СОГАЗ 2016'!J40+'Прил. 11АЛЬФА 2016'!J40</f>
        <v>2375</v>
      </c>
      <c r="K40" s="56">
        <f>'Прил. 11 СОГАЗ 2016'!K40+'Прил. 11АЛЬФА 2016'!K40</f>
        <v>2343</v>
      </c>
      <c r="L40" s="56">
        <f>'Прил. 11 СОГАЗ 2016'!L40+'Прил. 11АЛЬФА 2016'!L40</f>
        <v>7749</v>
      </c>
      <c r="M40" s="56">
        <f>'Прил. 11 СОГАЗ 2016'!M40+'Прил. 11АЛЬФА 2016'!M40</f>
        <v>7434</v>
      </c>
      <c r="N40" s="56">
        <f>'Прил. 11 СОГАЗ 2016'!N40+'Прил. 11АЛЬФА 2016'!N40</f>
        <v>1729</v>
      </c>
      <c r="O40" s="56">
        <f>'Прил. 11 СОГАЗ 2016'!O40+'Прил. 11АЛЬФА 2016'!O40</f>
        <v>4874</v>
      </c>
    </row>
    <row r="41" spans="1:15" s="38" customFormat="1" ht="18.75">
      <c r="A41" s="53">
        <f>A40+1</f>
        <v>18</v>
      </c>
      <c r="B41" s="54" t="s">
        <v>126</v>
      </c>
      <c r="C41" s="55">
        <f t="shared" si="0"/>
        <v>19446</v>
      </c>
      <c r="D41" s="56">
        <f>'Прил. 11 СОГАЗ 2016'!D41+'Прил. 11АЛЬФА 2016'!D41</f>
        <v>9069</v>
      </c>
      <c r="E41" s="56">
        <f>'Прил. 11 СОГАЗ 2016'!E41+'Прил. 11АЛЬФА 2016'!E41</f>
        <v>10377</v>
      </c>
      <c r="F41" s="56">
        <f>'Прил. 11 СОГАЗ 2016'!F41+'Прил. 11АЛЬФА 2016'!F41</f>
        <v>79</v>
      </c>
      <c r="G41" s="56">
        <f>'Прил. 11 СОГАЗ 2016'!G41+'Прил. 11АЛЬФА 2016'!G41</f>
        <v>57</v>
      </c>
      <c r="H41" s="56">
        <f>'Прил. 11 СОГАЗ 2016'!H41+'Прил. 11АЛЬФА 2016'!H41</f>
        <v>404</v>
      </c>
      <c r="I41" s="56">
        <f>'Прил. 11 СОГАЗ 2016'!I41+'Прил. 11АЛЬФА 2016'!I41</f>
        <v>387</v>
      </c>
      <c r="J41" s="56">
        <f>'Прил. 11 СОГАЗ 2016'!J41+'Прил. 11АЛЬФА 2016'!J41</f>
        <v>1448</v>
      </c>
      <c r="K41" s="56">
        <f>'Прил. 11 СОГАЗ 2016'!K41+'Прил. 11АЛЬФА 2016'!K41</f>
        <v>1374</v>
      </c>
      <c r="L41" s="56">
        <f>'Прил. 11 СОГАЗ 2016'!L41+'Прил. 11АЛЬФА 2016'!L41</f>
        <v>5616</v>
      </c>
      <c r="M41" s="56">
        <f>'Прил. 11 СОГАЗ 2016'!M41+'Прил. 11АЛЬФА 2016'!M41</f>
        <v>4687</v>
      </c>
      <c r="N41" s="56">
        <f>'Прил. 11 СОГАЗ 2016'!N41+'Прил. 11АЛЬФА 2016'!N41</f>
        <v>1522</v>
      </c>
      <c r="O41" s="56">
        <f>'Прил. 11 СОГАЗ 2016'!O41+'Прил. 11АЛЬФА 2016'!O41</f>
        <v>3872</v>
      </c>
    </row>
    <row r="42" spans="1:15" s="38" customFormat="1" ht="18.75">
      <c r="A42" s="53">
        <f>A41+1</f>
        <v>19</v>
      </c>
      <c r="B42" s="54" t="s">
        <v>127</v>
      </c>
      <c r="C42" s="55">
        <f t="shared" si="0"/>
        <v>10700</v>
      </c>
      <c r="D42" s="56">
        <f>'Прил. 11 СОГАЗ 2016'!D42+'Прил. 11АЛЬФА 2016'!D42</f>
        <v>5294</v>
      </c>
      <c r="E42" s="56">
        <f>'Прил. 11 СОГАЗ 2016'!E42+'Прил. 11АЛЬФА 2016'!E42</f>
        <v>5406</v>
      </c>
      <c r="F42" s="56">
        <f>'Прил. 11 СОГАЗ 2016'!F42+'Прил. 11АЛЬФА 2016'!F42</f>
        <v>36</v>
      </c>
      <c r="G42" s="56">
        <f>'Прил. 11 СОГАЗ 2016'!G42+'Прил. 11АЛЬФА 2016'!G42</f>
        <v>35</v>
      </c>
      <c r="H42" s="56">
        <f>'Прил. 11 СОГАЗ 2016'!H42+'Прил. 11АЛЬФА 2016'!H42</f>
        <v>216</v>
      </c>
      <c r="I42" s="56">
        <f>'Прил. 11 СОГАЗ 2016'!I42+'Прил. 11АЛЬФА 2016'!I42</f>
        <v>191</v>
      </c>
      <c r="J42" s="56">
        <f>'Прил. 11 СОГАЗ 2016'!J42+'Прил. 11АЛЬФА 2016'!J42</f>
        <v>783</v>
      </c>
      <c r="K42" s="56">
        <f>'Прил. 11 СОГАЗ 2016'!K42+'Прил. 11АЛЬФА 2016'!K42</f>
        <v>758</v>
      </c>
      <c r="L42" s="56">
        <f>'Прил. 11 СОГАЗ 2016'!L42+'Прил. 11АЛЬФА 2016'!L42</f>
        <v>3438</v>
      </c>
      <c r="M42" s="56">
        <f>'Прил. 11 СОГАЗ 2016'!M42+'Прил. 11АЛЬФА 2016'!M42</f>
        <v>2380</v>
      </c>
      <c r="N42" s="56">
        <f>'Прил. 11 СОГАЗ 2016'!N42+'Прил. 11АЛЬФА 2016'!N42</f>
        <v>821</v>
      </c>
      <c r="O42" s="56">
        <f>'Прил. 11 СОГАЗ 2016'!O42+'Прил. 11АЛЬФА 2016'!O42</f>
        <v>2042</v>
      </c>
    </row>
    <row r="43" spans="1:15" s="12" customFormat="1" ht="18.75">
      <c r="A43" s="58">
        <f>A42+1</f>
        <v>20</v>
      </c>
      <c r="B43" s="59" t="s">
        <v>128</v>
      </c>
      <c r="C43" s="55">
        <f aca="true" t="shared" si="2" ref="C43:O43">SUM(C20:C42)-C21-C23-C26-C37</f>
        <v>731459</v>
      </c>
      <c r="D43" s="55">
        <f t="shared" si="2"/>
        <v>336181</v>
      </c>
      <c r="E43" s="55">
        <f t="shared" si="2"/>
        <v>395278</v>
      </c>
      <c r="F43" s="55">
        <f t="shared" si="2"/>
        <v>3319</v>
      </c>
      <c r="G43" s="55">
        <f t="shared" si="2"/>
        <v>3149</v>
      </c>
      <c r="H43" s="55">
        <f t="shared" si="2"/>
        <v>17413</v>
      </c>
      <c r="I43" s="55">
        <f t="shared" si="2"/>
        <v>16605</v>
      </c>
      <c r="J43" s="55">
        <f t="shared" si="2"/>
        <v>57041</v>
      </c>
      <c r="K43" s="55">
        <f t="shared" si="2"/>
        <v>53854</v>
      </c>
      <c r="L43" s="55">
        <f t="shared" si="2"/>
        <v>208318</v>
      </c>
      <c r="M43" s="55">
        <f t="shared" si="2"/>
        <v>191778</v>
      </c>
      <c r="N43" s="55">
        <f t="shared" si="2"/>
        <v>50090</v>
      </c>
      <c r="O43" s="55">
        <f t="shared" si="2"/>
        <v>129892</v>
      </c>
    </row>
    <row r="44" spans="1:13" ht="5.25" customHeight="1">
      <c r="A44" s="34"/>
      <c r="B44" s="35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3" ht="12.75">
      <c r="A45" s="34"/>
      <c r="B45" s="35"/>
      <c r="C45" s="35"/>
    </row>
    <row r="46" spans="1:9" s="38" customFormat="1" ht="18.75">
      <c r="A46" s="37" t="s">
        <v>59</v>
      </c>
      <c r="E46" s="108" t="s">
        <v>129</v>
      </c>
      <c r="F46" s="108"/>
      <c r="G46" s="108"/>
      <c r="H46" s="108"/>
      <c r="I46" s="108"/>
    </row>
    <row r="47" spans="4:9" s="38" customFormat="1" ht="13.5" customHeight="1">
      <c r="D47" s="39" t="s">
        <v>60</v>
      </c>
      <c r="E47" s="110" t="s">
        <v>61</v>
      </c>
      <c r="F47" s="110"/>
      <c r="G47" s="110"/>
      <c r="H47" s="110"/>
      <c r="I47" s="110"/>
    </row>
    <row r="48" s="38" customFormat="1" ht="22.5" customHeight="1">
      <c r="A48" s="12" t="s">
        <v>62</v>
      </c>
    </row>
    <row r="49" spans="1:9" s="38" customFormat="1" ht="21" customHeight="1">
      <c r="A49" s="108" t="s">
        <v>59</v>
      </c>
      <c r="B49" s="108"/>
      <c r="C49" s="108"/>
      <c r="E49" s="108" t="s">
        <v>129</v>
      </c>
      <c r="F49" s="108"/>
      <c r="G49" s="108"/>
      <c r="H49" s="108"/>
      <c r="I49" s="108"/>
    </row>
    <row r="50" spans="1:9" s="39" customFormat="1" ht="12">
      <c r="A50" s="110" t="s">
        <v>63</v>
      </c>
      <c r="B50" s="110"/>
      <c r="C50" s="110"/>
      <c r="D50" s="39" t="s">
        <v>60</v>
      </c>
      <c r="E50" s="110" t="s">
        <v>61</v>
      </c>
      <c r="F50" s="110"/>
      <c r="G50" s="110"/>
      <c r="H50" s="110"/>
      <c r="I50" s="110"/>
    </row>
  </sheetData>
  <sheetProtection/>
  <mergeCells count="21">
    <mergeCell ref="A50:C50"/>
    <mergeCell ref="E50:I50"/>
    <mergeCell ref="E47:I47"/>
    <mergeCell ref="A49:C49"/>
    <mergeCell ref="E49:I49"/>
    <mergeCell ref="C12:M12"/>
    <mergeCell ref="D15:E17"/>
    <mergeCell ref="F17:G17"/>
    <mergeCell ref="E46:I46"/>
    <mergeCell ref="N16:O16"/>
    <mergeCell ref="F15:O15"/>
    <mergeCell ref="H17:I17"/>
    <mergeCell ref="L16:M16"/>
    <mergeCell ref="A8:O8"/>
    <mergeCell ref="A9:O9"/>
    <mergeCell ref="A15:A18"/>
    <mergeCell ref="B15:B18"/>
    <mergeCell ref="C15:C18"/>
    <mergeCell ref="F16:K16"/>
    <mergeCell ref="C13:M13"/>
    <mergeCell ref="J17:K17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O50"/>
  <sheetViews>
    <sheetView zoomScale="50" zoomScaleNormal="50" zoomScalePageLayoutView="0" workbookViewId="0" topLeftCell="A1">
      <selection activeCell="F20" sqref="F20:O42"/>
    </sheetView>
  </sheetViews>
  <sheetFormatPr defaultColWidth="9.25390625" defaultRowHeight="12.75"/>
  <cols>
    <col min="1" max="1" width="6.625" style="18" customWidth="1"/>
    <col min="2" max="2" width="44.75390625" style="18" customWidth="1"/>
    <col min="3" max="3" width="17.625" style="18" customWidth="1"/>
    <col min="4" max="4" width="13.00390625" style="18" customWidth="1"/>
    <col min="5" max="7" width="12.375" style="18" customWidth="1"/>
    <col min="8" max="8" width="13.75390625" style="18" customWidth="1"/>
    <col min="9" max="9" width="13.625" style="18" customWidth="1"/>
    <col min="10" max="11" width="13.375" style="18" customWidth="1"/>
    <col min="12" max="15" width="18.75390625" style="18" customWidth="1"/>
    <col min="16" max="16384" width="9.25390625" style="18" customWidth="1"/>
  </cols>
  <sheetData>
    <row r="1" ht="15" customHeight="1">
      <c r="M1" s="4" t="s">
        <v>96</v>
      </c>
    </row>
    <row r="2" ht="15" customHeight="1">
      <c r="M2" s="4" t="s">
        <v>1</v>
      </c>
    </row>
    <row r="3" ht="15" customHeight="1">
      <c r="M3" s="4" t="s">
        <v>2</v>
      </c>
    </row>
    <row r="4" ht="15" customHeight="1">
      <c r="M4" s="4" t="s">
        <v>3</v>
      </c>
    </row>
    <row r="5" ht="15" customHeight="1">
      <c r="M5" s="4" t="s">
        <v>4</v>
      </c>
    </row>
    <row r="6" ht="15" customHeight="1">
      <c r="M6" s="49" t="s">
        <v>182</v>
      </c>
    </row>
    <row r="8" spans="1:15" s="9" customFormat="1" ht="20.25">
      <c r="A8" s="94" t="s">
        <v>5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</row>
    <row r="9" spans="1:15" s="9" customFormat="1" ht="20.25">
      <c r="A9" s="94" t="s">
        <v>97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</row>
    <row r="10" spans="8:12" s="9" customFormat="1" ht="20.25">
      <c r="H10" s="10" t="s">
        <v>98</v>
      </c>
      <c r="I10" s="60" t="s">
        <v>185</v>
      </c>
      <c r="J10" s="9" t="s">
        <v>181</v>
      </c>
      <c r="L10" s="11"/>
    </row>
    <row r="11" s="9" customFormat="1" ht="20.25">
      <c r="L11" s="50"/>
    </row>
    <row r="12" spans="3:13" s="12" customFormat="1" ht="18.75">
      <c r="C12" s="96" t="s">
        <v>92</v>
      </c>
      <c r="D12" s="96"/>
      <c r="E12" s="96"/>
      <c r="F12" s="96"/>
      <c r="G12" s="96"/>
      <c r="H12" s="96"/>
      <c r="I12" s="96"/>
      <c r="J12" s="96"/>
      <c r="K12" s="96"/>
      <c r="L12" s="96"/>
      <c r="M12" s="96"/>
    </row>
    <row r="13" spans="3:13" s="13" customFormat="1" ht="15.75">
      <c r="C13" s="97" t="s">
        <v>8</v>
      </c>
      <c r="D13" s="97"/>
      <c r="E13" s="97"/>
      <c r="F13" s="97"/>
      <c r="G13" s="97"/>
      <c r="H13" s="97"/>
      <c r="I13" s="97"/>
      <c r="J13" s="97"/>
      <c r="K13" s="97"/>
      <c r="L13" s="97"/>
      <c r="M13" s="97"/>
    </row>
    <row r="14" spans="2:13" ht="12" customHeight="1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5" s="14" customFormat="1" ht="18.75" customHeight="1">
      <c r="A15" s="98" t="s">
        <v>9</v>
      </c>
      <c r="B15" s="98" t="s">
        <v>10</v>
      </c>
      <c r="C15" s="122" t="s">
        <v>99</v>
      </c>
      <c r="D15" s="111" t="s">
        <v>12</v>
      </c>
      <c r="E15" s="112"/>
      <c r="F15" s="111" t="s">
        <v>13</v>
      </c>
      <c r="G15" s="130"/>
      <c r="H15" s="130"/>
      <c r="I15" s="130"/>
      <c r="J15" s="130"/>
      <c r="K15" s="130"/>
      <c r="L15" s="130"/>
      <c r="M15" s="130"/>
      <c r="N15" s="130"/>
      <c r="O15" s="112"/>
    </row>
    <row r="16" spans="1:15" s="14" customFormat="1" ht="37.5" customHeight="1">
      <c r="A16" s="99"/>
      <c r="B16" s="99"/>
      <c r="C16" s="123"/>
      <c r="D16" s="113"/>
      <c r="E16" s="114"/>
      <c r="F16" s="125" t="s">
        <v>14</v>
      </c>
      <c r="G16" s="126"/>
      <c r="H16" s="126"/>
      <c r="I16" s="126"/>
      <c r="J16" s="126"/>
      <c r="K16" s="127"/>
      <c r="L16" s="120" t="s">
        <v>15</v>
      </c>
      <c r="M16" s="121"/>
      <c r="N16" s="128" t="s">
        <v>16</v>
      </c>
      <c r="O16" s="129"/>
    </row>
    <row r="17" spans="1:15" s="14" customFormat="1" ht="18.75" customHeight="1">
      <c r="A17" s="99"/>
      <c r="B17" s="99"/>
      <c r="C17" s="123"/>
      <c r="D17" s="115"/>
      <c r="E17" s="116"/>
      <c r="F17" s="118" t="s">
        <v>100</v>
      </c>
      <c r="G17" s="119"/>
      <c r="H17" s="118" t="s">
        <v>18</v>
      </c>
      <c r="I17" s="119"/>
      <c r="J17" s="118" t="s">
        <v>19</v>
      </c>
      <c r="K17" s="119"/>
      <c r="L17" s="51" t="s">
        <v>20</v>
      </c>
      <c r="M17" s="51" t="s">
        <v>21</v>
      </c>
      <c r="N17" s="51" t="s">
        <v>22</v>
      </c>
      <c r="O17" s="51" t="s">
        <v>23</v>
      </c>
    </row>
    <row r="18" spans="1:15" s="14" customFormat="1" ht="18.75">
      <c r="A18" s="100"/>
      <c r="B18" s="100"/>
      <c r="C18" s="124"/>
      <c r="D18" s="52" t="s">
        <v>24</v>
      </c>
      <c r="E18" s="52" t="s">
        <v>25</v>
      </c>
      <c r="F18" s="52" t="s">
        <v>24</v>
      </c>
      <c r="G18" s="52" t="s">
        <v>25</v>
      </c>
      <c r="H18" s="52" t="s">
        <v>24</v>
      </c>
      <c r="I18" s="52" t="s">
        <v>25</v>
      </c>
      <c r="J18" s="52" t="s">
        <v>24</v>
      </c>
      <c r="K18" s="52" t="s">
        <v>25</v>
      </c>
      <c r="L18" s="52" t="s">
        <v>24</v>
      </c>
      <c r="M18" s="52" t="s">
        <v>25</v>
      </c>
      <c r="N18" s="52" t="s">
        <v>24</v>
      </c>
      <c r="O18" s="52" t="s">
        <v>25</v>
      </c>
    </row>
    <row r="19" spans="1:15" s="38" customFormat="1" ht="18.75">
      <c r="A19" s="51">
        <v>1</v>
      </c>
      <c r="B19" s="51">
        <v>2</v>
      </c>
      <c r="C19" s="51">
        <v>3</v>
      </c>
      <c r="D19" s="51">
        <v>4</v>
      </c>
      <c r="E19" s="51">
        <v>5</v>
      </c>
      <c r="F19" s="51">
        <v>6</v>
      </c>
      <c r="G19" s="51">
        <v>7</v>
      </c>
      <c r="H19" s="51">
        <v>8</v>
      </c>
      <c r="I19" s="51">
        <v>9</v>
      </c>
      <c r="J19" s="51">
        <v>10</v>
      </c>
      <c r="K19" s="51">
        <v>11</v>
      </c>
      <c r="L19" s="51">
        <v>12</v>
      </c>
      <c r="M19" s="51">
        <v>13</v>
      </c>
      <c r="N19" s="51">
        <v>14</v>
      </c>
      <c r="O19" s="51">
        <v>15</v>
      </c>
    </row>
    <row r="20" spans="1:15" s="38" customFormat="1" ht="18.75">
      <c r="A20" s="53">
        <v>1</v>
      </c>
      <c r="B20" s="54" t="s">
        <v>101</v>
      </c>
      <c r="C20" s="55">
        <f aca="true" t="shared" si="0" ref="C20:C42">D20+E20</f>
        <v>235726</v>
      </c>
      <c r="D20" s="56">
        <f aca="true" t="shared" si="1" ref="D20:D42">F20+H20+J20+L20+N20</f>
        <v>107908</v>
      </c>
      <c r="E20" s="56">
        <f aca="true" t="shared" si="2" ref="E20:E42">G20+I20+K20+M20+O20</f>
        <v>127818</v>
      </c>
      <c r="F20" s="56">
        <v>997</v>
      </c>
      <c r="G20" s="56">
        <v>936</v>
      </c>
      <c r="H20" s="56">
        <v>5423</v>
      </c>
      <c r="I20" s="56">
        <v>5207</v>
      </c>
      <c r="J20" s="56">
        <v>17507</v>
      </c>
      <c r="K20" s="56">
        <v>16212</v>
      </c>
      <c r="L20" s="56">
        <v>66311</v>
      </c>
      <c r="M20" s="56">
        <v>60086</v>
      </c>
      <c r="N20" s="56">
        <v>17670</v>
      </c>
      <c r="O20" s="56">
        <v>45377</v>
      </c>
    </row>
    <row r="21" spans="1:15" s="38" customFormat="1" ht="18.75">
      <c r="A21" s="53" t="s">
        <v>102</v>
      </c>
      <c r="B21" s="54" t="s">
        <v>103</v>
      </c>
      <c r="C21" s="55">
        <f t="shared" si="0"/>
        <v>4668</v>
      </c>
      <c r="D21" s="56">
        <f t="shared" si="1"/>
        <v>2194</v>
      </c>
      <c r="E21" s="56">
        <f t="shared" si="2"/>
        <v>2474</v>
      </c>
      <c r="F21" s="56">
        <v>24</v>
      </c>
      <c r="G21" s="56">
        <v>24</v>
      </c>
      <c r="H21" s="56">
        <v>139</v>
      </c>
      <c r="I21" s="56">
        <v>113</v>
      </c>
      <c r="J21" s="56">
        <v>346</v>
      </c>
      <c r="K21" s="56">
        <v>281</v>
      </c>
      <c r="L21" s="56">
        <v>1357</v>
      </c>
      <c r="M21" s="56">
        <v>1268</v>
      </c>
      <c r="N21" s="56">
        <v>328</v>
      </c>
      <c r="O21" s="56">
        <v>788</v>
      </c>
    </row>
    <row r="22" spans="1:15" s="38" customFormat="1" ht="18.75">
      <c r="A22" s="53">
        <f>A20+1</f>
        <v>2</v>
      </c>
      <c r="B22" s="54" t="s">
        <v>104</v>
      </c>
      <c r="C22" s="55">
        <f t="shared" si="0"/>
        <v>25746</v>
      </c>
      <c r="D22" s="56">
        <f t="shared" si="1"/>
        <v>10921</v>
      </c>
      <c r="E22" s="56">
        <f t="shared" si="2"/>
        <v>14825</v>
      </c>
      <c r="F22" s="56">
        <v>181</v>
      </c>
      <c r="G22" s="56">
        <v>173</v>
      </c>
      <c r="H22" s="56">
        <v>937</v>
      </c>
      <c r="I22" s="56">
        <v>1000</v>
      </c>
      <c r="J22" s="56">
        <v>2282</v>
      </c>
      <c r="K22" s="56">
        <v>2216</v>
      </c>
      <c r="L22" s="56">
        <v>6205</v>
      </c>
      <c r="M22" s="56">
        <v>8313</v>
      </c>
      <c r="N22" s="56">
        <v>1316</v>
      </c>
      <c r="O22" s="56">
        <v>3123</v>
      </c>
    </row>
    <row r="23" spans="1:15" s="38" customFormat="1" ht="18.75">
      <c r="A23" s="53" t="s">
        <v>105</v>
      </c>
      <c r="B23" s="54" t="s">
        <v>106</v>
      </c>
      <c r="C23" s="55">
        <f t="shared" si="0"/>
        <v>0</v>
      </c>
      <c r="D23" s="56">
        <f t="shared" si="1"/>
        <v>0</v>
      </c>
      <c r="E23" s="56">
        <f t="shared" si="2"/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</row>
    <row r="24" spans="1:15" s="38" customFormat="1" ht="18.75">
      <c r="A24" s="53">
        <f>A22+1</f>
        <v>3</v>
      </c>
      <c r="B24" s="54" t="s">
        <v>107</v>
      </c>
      <c r="C24" s="55">
        <f t="shared" si="0"/>
        <v>72</v>
      </c>
      <c r="D24" s="56">
        <f t="shared" si="1"/>
        <v>42</v>
      </c>
      <c r="E24" s="56">
        <f t="shared" si="2"/>
        <v>30</v>
      </c>
      <c r="F24" s="56">
        <v>0</v>
      </c>
      <c r="G24" s="56">
        <v>0</v>
      </c>
      <c r="H24" s="56">
        <v>2</v>
      </c>
      <c r="I24" s="56">
        <v>1</v>
      </c>
      <c r="J24" s="56">
        <v>4</v>
      </c>
      <c r="K24" s="56">
        <v>3</v>
      </c>
      <c r="L24" s="56">
        <v>34</v>
      </c>
      <c r="M24" s="56">
        <v>20</v>
      </c>
      <c r="N24" s="56">
        <v>2</v>
      </c>
      <c r="O24" s="56">
        <v>6</v>
      </c>
    </row>
    <row r="25" spans="1:15" s="38" customFormat="1" ht="18.75">
      <c r="A25" s="53">
        <f>A24+1</f>
        <v>4</v>
      </c>
      <c r="B25" s="54" t="s">
        <v>108</v>
      </c>
      <c r="C25" s="55">
        <f t="shared" si="0"/>
        <v>38218</v>
      </c>
      <c r="D25" s="56">
        <f t="shared" si="1"/>
        <v>18062</v>
      </c>
      <c r="E25" s="56">
        <f t="shared" si="2"/>
        <v>20156</v>
      </c>
      <c r="F25" s="56">
        <v>148</v>
      </c>
      <c r="G25" s="56">
        <v>137</v>
      </c>
      <c r="H25" s="56">
        <v>825</v>
      </c>
      <c r="I25" s="56">
        <v>792</v>
      </c>
      <c r="J25" s="56">
        <v>2840</v>
      </c>
      <c r="K25" s="56">
        <v>2709</v>
      </c>
      <c r="L25" s="56">
        <v>11411</v>
      </c>
      <c r="M25" s="56">
        <v>9435</v>
      </c>
      <c r="N25" s="56">
        <v>2838</v>
      </c>
      <c r="O25" s="56">
        <v>7083</v>
      </c>
    </row>
    <row r="26" spans="1:15" s="38" customFormat="1" ht="18.75">
      <c r="A26" s="53" t="s">
        <v>109</v>
      </c>
      <c r="B26" s="54" t="s">
        <v>110</v>
      </c>
      <c r="C26" s="55">
        <f t="shared" si="0"/>
        <v>602</v>
      </c>
      <c r="D26" s="56">
        <f t="shared" si="1"/>
        <v>299</v>
      </c>
      <c r="E26" s="56">
        <f t="shared" si="2"/>
        <v>303</v>
      </c>
      <c r="F26" s="56">
        <v>0</v>
      </c>
      <c r="G26" s="56">
        <v>0</v>
      </c>
      <c r="H26" s="56">
        <v>12</v>
      </c>
      <c r="I26" s="56">
        <v>8</v>
      </c>
      <c r="J26" s="56">
        <v>34</v>
      </c>
      <c r="K26" s="56">
        <v>29</v>
      </c>
      <c r="L26" s="56">
        <v>201</v>
      </c>
      <c r="M26" s="56">
        <v>137</v>
      </c>
      <c r="N26" s="56">
        <v>52</v>
      </c>
      <c r="O26" s="56">
        <v>129</v>
      </c>
    </row>
    <row r="27" spans="1:15" s="38" customFormat="1" ht="18.75">
      <c r="A27" s="53">
        <f>A25+1</f>
        <v>5</v>
      </c>
      <c r="B27" s="54" t="s">
        <v>111</v>
      </c>
      <c r="C27" s="55">
        <f t="shared" si="0"/>
        <v>575</v>
      </c>
      <c r="D27" s="56">
        <f t="shared" si="1"/>
        <v>251</v>
      </c>
      <c r="E27" s="56">
        <f t="shared" si="2"/>
        <v>324</v>
      </c>
      <c r="F27" s="56">
        <v>0</v>
      </c>
      <c r="G27" s="56">
        <v>1</v>
      </c>
      <c r="H27" s="56">
        <v>8</v>
      </c>
      <c r="I27" s="56">
        <v>6</v>
      </c>
      <c r="J27" s="56">
        <v>56</v>
      </c>
      <c r="K27" s="56">
        <v>51</v>
      </c>
      <c r="L27" s="56">
        <v>152</v>
      </c>
      <c r="M27" s="56">
        <v>189</v>
      </c>
      <c r="N27" s="56">
        <v>35</v>
      </c>
      <c r="O27" s="56">
        <v>77</v>
      </c>
    </row>
    <row r="28" spans="1:15" s="38" customFormat="1" ht="18.75">
      <c r="A28" s="53">
        <f aca="true" t="shared" si="3" ref="A28:A36">A27+1</f>
        <v>6</v>
      </c>
      <c r="B28" s="54" t="s">
        <v>112</v>
      </c>
      <c r="C28" s="55">
        <f t="shared" si="0"/>
        <v>32446</v>
      </c>
      <c r="D28" s="56">
        <f t="shared" si="1"/>
        <v>14793</v>
      </c>
      <c r="E28" s="56">
        <f t="shared" si="2"/>
        <v>17653</v>
      </c>
      <c r="F28" s="56">
        <v>168</v>
      </c>
      <c r="G28" s="56">
        <v>199</v>
      </c>
      <c r="H28" s="56">
        <v>937</v>
      </c>
      <c r="I28" s="56">
        <v>908</v>
      </c>
      <c r="J28" s="56">
        <v>2921</v>
      </c>
      <c r="K28" s="56">
        <v>2764</v>
      </c>
      <c r="L28" s="56">
        <v>9096</v>
      </c>
      <c r="M28" s="56">
        <v>8992</v>
      </c>
      <c r="N28" s="56">
        <v>1671</v>
      </c>
      <c r="O28" s="56">
        <v>4790</v>
      </c>
    </row>
    <row r="29" spans="1:15" s="38" customFormat="1" ht="18.75">
      <c r="A29" s="53">
        <f t="shared" si="3"/>
        <v>7</v>
      </c>
      <c r="B29" s="54" t="s">
        <v>113</v>
      </c>
      <c r="C29" s="55">
        <f t="shared" si="0"/>
        <v>5344</v>
      </c>
      <c r="D29" s="56">
        <f t="shared" si="1"/>
        <v>2295</v>
      </c>
      <c r="E29" s="56">
        <f t="shared" si="2"/>
        <v>3049</v>
      </c>
      <c r="F29" s="56">
        <v>34</v>
      </c>
      <c r="G29" s="56">
        <v>30</v>
      </c>
      <c r="H29" s="56">
        <v>225</v>
      </c>
      <c r="I29" s="56">
        <v>198</v>
      </c>
      <c r="J29" s="56">
        <v>484</v>
      </c>
      <c r="K29" s="56">
        <v>497</v>
      </c>
      <c r="L29" s="56">
        <v>1323</v>
      </c>
      <c r="M29" s="56">
        <v>1667</v>
      </c>
      <c r="N29" s="56">
        <v>229</v>
      </c>
      <c r="O29" s="56">
        <v>657</v>
      </c>
    </row>
    <row r="30" spans="1:15" s="38" customFormat="1" ht="18.75">
      <c r="A30" s="53">
        <f t="shared" si="3"/>
        <v>8</v>
      </c>
      <c r="B30" s="54" t="s">
        <v>114</v>
      </c>
      <c r="C30" s="55">
        <f t="shared" si="0"/>
        <v>4069</v>
      </c>
      <c r="D30" s="56">
        <f t="shared" si="1"/>
        <v>1628</v>
      </c>
      <c r="E30" s="56">
        <f t="shared" si="2"/>
        <v>2441</v>
      </c>
      <c r="F30" s="56">
        <v>47</v>
      </c>
      <c r="G30" s="56">
        <v>52</v>
      </c>
      <c r="H30" s="56">
        <v>266</v>
      </c>
      <c r="I30" s="56">
        <v>254</v>
      </c>
      <c r="J30" s="56">
        <v>420</v>
      </c>
      <c r="K30" s="56">
        <v>354</v>
      </c>
      <c r="L30" s="56">
        <v>810</v>
      </c>
      <c r="M30" s="56">
        <v>1516</v>
      </c>
      <c r="N30" s="56">
        <v>85</v>
      </c>
      <c r="O30" s="56">
        <v>265</v>
      </c>
    </row>
    <row r="31" spans="1:15" s="38" customFormat="1" ht="18.75">
      <c r="A31" s="53">
        <f t="shared" si="3"/>
        <v>9</v>
      </c>
      <c r="B31" s="54" t="s">
        <v>115</v>
      </c>
      <c r="C31" s="55">
        <f t="shared" si="0"/>
        <v>3769</v>
      </c>
      <c r="D31" s="56">
        <f t="shared" si="1"/>
        <v>1784</v>
      </c>
      <c r="E31" s="56">
        <f t="shared" si="2"/>
        <v>1985</v>
      </c>
      <c r="F31" s="56">
        <v>0</v>
      </c>
      <c r="G31" s="56">
        <v>3</v>
      </c>
      <c r="H31" s="56">
        <v>73</v>
      </c>
      <c r="I31" s="56">
        <v>64</v>
      </c>
      <c r="J31" s="56">
        <v>316</v>
      </c>
      <c r="K31" s="56">
        <v>322</v>
      </c>
      <c r="L31" s="56">
        <v>1185</v>
      </c>
      <c r="M31" s="56">
        <v>1129</v>
      </c>
      <c r="N31" s="56">
        <v>210</v>
      </c>
      <c r="O31" s="56">
        <v>467</v>
      </c>
    </row>
    <row r="32" spans="1:15" s="38" customFormat="1" ht="18.75">
      <c r="A32" s="53">
        <f t="shared" si="3"/>
        <v>10</v>
      </c>
      <c r="B32" s="54" t="s">
        <v>116</v>
      </c>
      <c r="C32" s="55">
        <f t="shared" si="0"/>
        <v>1139</v>
      </c>
      <c r="D32" s="56">
        <f t="shared" si="1"/>
        <v>505</v>
      </c>
      <c r="E32" s="56">
        <f t="shared" si="2"/>
        <v>634</v>
      </c>
      <c r="F32" s="56">
        <v>2</v>
      </c>
      <c r="G32" s="56">
        <v>0</v>
      </c>
      <c r="H32" s="56">
        <v>4</v>
      </c>
      <c r="I32" s="56">
        <v>10</v>
      </c>
      <c r="J32" s="56">
        <v>96</v>
      </c>
      <c r="K32" s="56">
        <v>100</v>
      </c>
      <c r="L32" s="56">
        <v>330</v>
      </c>
      <c r="M32" s="56">
        <v>366</v>
      </c>
      <c r="N32" s="56">
        <v>73</v>
      </c>
      <c r="O32" s="56">
        <v>158</v>
      </c>
    </row>
    <row r="33" spans="1:15" s="38" customFormat="1" ht="18.75">
      <c r="A33" s="53">
        <f t="shared" si="3"/>
        <v>11</v>
      </c>
      <c r="B33" s="54" t="s">
        <v>117</v>
      </c>
      <c r="C33" s="55">
        <f t="shared" si="0"/>
        <v>28411</v>
      </c>
      <c r="D33" s="56">
        <f t="shared" si="1"/>
        <v>13379</v>
      </c>
      <c r="E33" s="56">
        <f t="shared" si="2"/>
        <v>15032</v>
      </c>
      <c r="F33" s="56">
        <v>141</v>
      </c>
      <c r="G33" s="56">
        <v>117</v>
      </c>
      <c r="H33" s="56">
        <v>648</v>
      </c>
      <c r="I33" s="56">
        <v>622</v>
      </c>
      <c r="J33" s="56">
        <v>1696</v>
      </c>
      <c r="K33" s="56">
        <v>1661</v>
      </c>
      <c r="L33" s="56">
        <v>8804</v>
      </c>
      <c r="M33" s="56">
        <v>7359</v>
      </c>
      <c r="N33" s="56">
        <v>2090</v>
      </c>
      <c r="O33" s="56">
        <v>5273</v>
      </c>
    </row>
    <row r="34" spans="1:15" s="38" customFormat="1" ht="18.75">
      <c r="A34" s="53">
        <f t="shared" si="3"/>
        <v>12</v>
      </c>
      <c r="B34" s="54" t="s">
        <v>118</v>
      </c>
      <c r="C34" s="55">
        <f t="shared" si="0"/>
        <v>20246</v>
      </c>
      <c r="D34" s="56">
        <f t="shared" si="1"/>
        <v>9832</v>
      </c>
      <c r="E34" s="56">
        <f t="shared" si="2"/>
        <v>10414</v>
      </c>
      <c r="F34" s="56">
        <v>80</v>
      </c>
      <c r="G34" s="56">
        <v>77</v>
      </c>
      <c r="H34" s="56">
        <v>442</v>
      </c>
      <c r="I34" s="56">
        <v>435</v>
      </c>
      <c r="J34" s="56">
        <v>1440</v>
      </c>
      <c r="K34" s="56">
        <v>1345</v>
      </c>
      <c r="L34" s="56">
        <v>6524</v>
      </c>
      <c r="M34" s="56">
        <v>5216</v>
      </c>
      <c r="N34" s="56">
        <v>1346</v>
      </c>
      <c r="O34" s="56">
        <v>3341</v>
      </c>
    </row>
    <row r="35" spans="1:15" s="38" customFormat="1" ht="18.75">
      <c r="A35" s="53">
        <f t="shared" si="3"/>
        <v>13</v>
      </c>
      <c r="B35" s="54" t="s">
        <v>119</v>
      </c>
      <c r="C35" s="55">
        <f t="shared" si="0"/>
        <v>2827</v>
      </c>
      <c r="D35" s="56">
        <f t="shared" si="1"/>
        <v>1455</v>
      </c>
      <c r="E35" s="56">
        <f t="shared" si="2"/>
        <v>1372</v>
      </c>
      <c r="F35" s="56">
        <v>4</v>
      </c>
      <c r="G35" s="56">
        <v>3</v>
      </c>
      <c r="H35" s="56">
        <v>19</v>
      </c>
      <c r="I35" s="56">
        <v>8</v>
      </c>
      <c r="J35" s="56">
        <v>121</v>
      </c>
      <c r="K35" s="56">
        <v>120</v>
      </c>
      <c r="L35" s="56">
        <v>1100</v>
      </c>
      <c r="M35" s="56">
        <v>782</v>
      </c>
      <c r="N35" s="56">
        <v>211</v>
      </c>
      <c r="O35" s="56">
        <v>459</v>
      </c>
    </row>
    <row r="36" spans="1:15" s="38" customFormat="1" ht="18.75">
      <c r="A36" s="53">
        <f t="shared" si="3"/>
        <v>14</v>
      </c>
      <c r="B36" s="54" t="s">
        <v>120</v>
      </c>
      <c r="C36" s="55">
        <f t="shared" si="0"/>
        <v>14245</v>
      </c>
      <c r="D36" s="56">
        <f t="shared" si="1"/>
        <v>6814</v>
      </c>
      <c r="E36" s="56">
        <f t="shared" si="2"/>
        <v>7431</v>
      </c>
      <c r="F36" s="56">
        <v>55</v>
      </c>
      <c r="G36" s="56">
        <v>56</v>
      </c>
      <c r="H36" s="56">
        <v>401</v>
      </c>
      <c r="I36" s="56">
        <v>334</v>
      </c>
      <c r="J36" s="56">
        <v>1053</v>
      </c>
      <c r="K36" s="56">
        <v>1039</v>
      </c>
      <c r="L36" s="56">
        <v>4261</v>
      </c>
      <c r="M36" s="56">
        <v>3529</v>
      </c>
      <c r="N36" s="56">
        <v>1044</v>
      </c>
      <c r="O36" s="56">
        <v>2473</v>
      </c>
    </row>
    <row r="37" spans="1:15" s="38" customFormat="1" ht="18.75">
      <c r="A37" s="53" t="s">
        <v>121</v>
      </c>
      <c r="B37" s="57" t="s">
        <v>122</v>
      </c>
      <c r="C37" s="55">
        <f t="shared" si="0"/>
        <v>1653</v>
      </c>
      <c r="D37" s="56">
        <f t="shared" si="1"/>
        <v>765</v>
      </c>
      <c r="E37" s="56">
        <f t="shared" si="2"/>
        <v>888</v>
      </c>
      <c r="F37" s="56">
        <v>3</v>
      </c>
      <c r="G37" s="56">
        <v>7</v>
      </c>
      <c r="H37" s="56">
        <v>42</v>
      </c>
      <c r="I37" s="56">
        <v>35</v>
      </c>
      <c r="J37" s="56">
        <v>127</v>
      </c>
      <c r="K37" s="56">
        <v>133</v>
      </c>
      <c r="L37" s="56">
        <v>468</v>
      </c>
      <c r="M37" s="56">
        <v>403</v>
      </c>
      <c r="N37" s="56">
        <v>125</v>
      </c>
      <c r="O37" s="56">
        <v>310</v>
      </c>
    </row>
    <row r="38" spans="1:15" s="38" customFormat="1" ht="18.75">
      <c r="A38" s="53">
        <v>15</v>
      </c>
      <c r="B38" s="54" t="s">
        <v>123</v>
      </c>
      <c r="C38" s="55">
        <f t="shared" si="0"/>
        <v>154</v>
      </c>
      <c r="D38" s="56">
        <f t="shared" si="1"/>
        <v>93</v>
      </c>
      <c r="E38" s="56">
        <f t="shared" si="2"/>
        <v>61</v>
      </c>
      <c r="F38" s="56">
        <v>0</v>
      </c>
      <c r="G38" s="56">
        <v>0</v>
      </c>
      <c r="H38" s="56">
        <v>1</v>
      </c>
      <c r="I38" s="56">
        <v>2</v>
      </c>
      <c r="J38" s="56">
        <v>7</v>
      </c>
      <c r="K38" s="56">
        <v>6</v>
      </c>
      <c r="L38" s="56">
        <v>76</v>
      </c>
      <c r="M38" s="56">
        <v>42</v>
      </c>
      <c r="N38" s="56">
        <v>9</v>
      </c>
      <c r="O38" s="56">
        <v>11</v>
      </c>
    </row>
    <row r="39" spans="1:15" s="38" customFormat="1" ht="18.75">
      <c r="A39" s="53">
        <f>A38+1</f>
        <v>16</v>
      </c>
      <c r="B39" s="54" t="s">
        <v>124</v>
      </c>
      <c r="C39" s="55">
        <f t="shared" si="0"/>
        <v>19362</v>
      </c>
      <c r="D39" s="56">
        <f t="shared" si="1"/>
        <v>9266</v>
      </c>
      <c r="E39" s="56">
        <f t="shared" si="2"/>
        <v>10096</v>
      </c>
      <c r="F39" s="56">
        <v>88</v>
      </c>
      <c r="G39" s="56">
        <v>67</v>
      </c>
      <c r="H39" s="56">
        <v>431</v>
      </c>
      <c r="I39" s="56">
        <v>486</v>
      </c>
      <c r="J39" s="56">
        <v>1249</v>
      </c>
      <c r="K39" s="56">
        <v>1128</v>
      </c>
      <c r="L39" s="56">
        <v>6109</v>
      </c>
      <c r="M39" s="56">
        <v>4935</v>
      </c>
      <c r="N39" s="56">
        <v>1389</v>
      </c>
      <c r="O39" s="56">
        <v>3480</v>
      </c>
    </row>
    <row r="40" spans="1:15" s="38" customFormat="1" ht="18.75">
      <c r="A40" s="53">
        <f>A39+1</f>
        <v>17</v>
      </c>
      <c r="B40" s="54" t="s">
        <v>125</v>
      </c>
      <c r="C40" s="55">
        <f t="shared" si="0"/>
        <v>11214</v>
      </c>
      <c r="D40" s="56">
        <f t="shared" si="1"/>
        <v>5329</v>
      </c>
      <c r="E40" s="56">
        <f t="shared" si="2"/>
        <v>5885</v>
      </c>
      <c r="F40" s="56">
        <v>47</v>
      </c>
      <c r="G40" s="56">
        <v>59</v>
      </c>
      <c r="H40" s="56">
        <v>286</v>
      </c>
      <c r="I40" s="56">
        <v>269</v>
      </c>
      <c r="J40" s="56">
        <v>801</v>
      </c>
      <c r="K40" s="56">
        <v>819</v>
      </c>
      <c r="L40" s="56">
        <v>3475</v>
      </c>
      <c r="M40" s="56">
        <v>3051</v>
      </c>
      <c r="N40" s="56">
        <v>720</v>
      </c>
      <c r="O40" s="56">
        <v>1687</v>
      </c>
    </row>
    <row r="41" spans="1:15" s="38" customFormat="1" ht="18.75">
      <c r="A41" s="53">
        <f>A40+1</f>
        <v>18</v>
      </c>
      <c r="B41" s="54" t="s">
        <v>126</v>
      </c>
      <c r="C41" s="55">
        <f t="shared" si="0"/>
        <v>532</v>
      </c>
      <c r="D41" s="56">
        <f t="shared" si="1"/>
        <v>299</v>
      </c>
      <c r="E41" s="56">
        <f t="shared" si="2"/>
        <v>233</v>
      </c>
      <c r="F41" s="56">
        <v>0</v>
      </c>
      <c r="G41" s="56">
        <v>0</v>
      </c>
      <c r="H41" s="56">
        <v>2</v>
      </c>
      <c r="I41" s="56">
        <v>2</v>
      </c>
      <c r="J41" s="56">
        <v>24</v>
      </c>
      <c r="K41" s="56">
        <v>19</v>
      </c>
      <c r="L41" s="56">
        <v>249</v>
      </c>
      <c r="M41" s="56">
        <v>164</v>
      </c>
      <c r="N41" s="56">
        <v>24</v>
      </c>
      <c r="O41" s="56">
        <v>48</v>
      </c>
    </row>
    <row r="42" spans="1:15" s="38" customFormat="1" ht="18.75">
      <c r="A42" s="53">
        <f>A41+1</f>
        <v>19</v>
      </c>
      <c r="B42" s="54" t="s">
        <v>127</v>
      </c>
      <c r="C42" s="55">
        <f t="shared" si="0"/>
        <v>918</v>
      </c>
      <c r="D42" s="56">
        <f t="shared" si="1"/>
        <v>536</v>
      </c>
      <c r="E42" s="56">
        <f t="shared" si="2"/>
        <v>382</v>
      </c>
      <c r="F42" s="56">
        <v>0</v>
      </c>
      <c r="G42" s="56">
        <v>0</v>
      </c>
      <c r="H42" s="56">
        <v>3</v>
      </c>
      <c r="I42" s="56">
        <v>5</v>
      </c>
      <c r="J42" s="56">
        <v>29</v>
      </c>
      <c r="K42" s="56">
        <v>31</v>
      </c>
      <c r="L42" s="56">
        <v>415</v>
      </c>
      <c r="M42" s="56">
        <v>206</v>
      </c>
      <c r="N42" s="56">
        <v>89</v>
      </c>
      <c r="O42" s="56">
        <v>140</v>
      </c>
    </row>
    <row r="43" spans="1:15" s="12" customFormat="1" ht="18.75">
      <c r="A43" s="58">
        <f>A42+1</f>
        <v>20</v>
      </c>
      <c r="B43" s="59" t="s">
        <v>128</v>
      </c>
      <c r="C43" s="55">
        <f aca="true" t="shared" si="4" ref="C43:O43">SUM(C20:C42)-C21-C23-C26-C37</f>
        <v>445013</v>
      </c>
      <c r="D43" s="55">
        <f t="shared" si="4"/>
        <v>205192</v>
      </c>
      <c r="E43" s="55">
        <f t="shared" si="4"/>
        <v>239821</v>
      </c>
      <c r="F43" s="55">
        <f t="shared" si="4"/>
        <v>1992</v>
      </c>
      <c r="G43" s="55">
        <f t="shared" si="4"/>
        <v>1910</v>
      </c>
      <c r="H43" s="55">
        <f t="shared" si="4"/>
        <v>10933</v>
      </c>
      <c r="I43" s="55">
        <f t="shared" si="4"/>
        <v>10603</v>
      </c>
      <c r="J43" s="55">
        <f t="shared" si="4"/>
        <v>33346</v>
      </c>
      <c r="K43" s="55">
        <f t="shared" si="4"/>
        <v>31396</v>
      </c>
      <c r="L43" s="55">
        <f t="shared" si="4"/>
        <v>127870</v>
      </c>
      <c r="M43" s="55">
        <f t="shared" si="4"/>
        <v>116997</v>
      </c>
      <c r="N43" s="55">
        <f t="shared" si="4"/>
        <v>31051</v>
      </c>
      <c r="O43" s="55">
        <f t="shared" si="4"/>
        <v>78915</v>
      </c>
    </row>
    <row r="44" spans="1:13" ht="5.25" customHeight="1">
      <c r="A44" s="34"/>
      <c r="B44" s="35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3" ht="12.75">
      <c r="A45" s="34"/>
      <c r="B45" s="35"/>
      <c r="C45" s="35"/>
    </row>
    <row r="46" spans="1:9" s="38" customFormat="1" ht="18.75">
      <c r="A46" s="37" t="s">
        <v>59</v>
      </c>
      <c r="E46" s="108" t="s">
        <v>129</v>
      </c>
      <c r="F46" s="108"/>
      <c r="G46" s="108"/>
      <c r="H46" s="108"/>
      <c r="I46" s="108"/>
    </row>
    <row r="47" spans="4:9" s="38" customFormat="1" ht="13.5" customHeight="1">
      <c r="D47" s="39" t="s">
        <v>60</v>
      </c>
      <c r="E47" s="110" t="s">
        <v>61</v>
      </c>
      <c r="F47" s="110"/>
      <c r="G47" s="110"/>
      <c r="H47" s="110"/>
      <c r="I47" s="110"/>
    </row>
    <row r="48" s="38" customFormat="1" ht="22.5" customHeight="1">
      <c r="A48" s="12" t="s">
        <v>62</v>
      </c>
    </row>
    <row r="49" spans="1:9" s="38" customFormat="1" ht="21" customHeight="1">
      <c r="A49" s="108" t="s">
        <v>59</v>
      </c>
      <c r="B49" s="108"/>
      <c r="C49" s="108"/>
      <c r="E49" s="108" t="s">
        <v>129</v>
      </c>
      <c r="F49" s="108"/>
      <c r="G49" s="108"/>
      <c r="H49" s="108"/>
      <c r="I49" s="108"/>
    </row>
    <row r="50" spans="1:9" s="39" customFormat="1" ht="12">
      <c r="A50" s="110" t="s">
        <v>63</v>
      </c>
      <c r="B50" s="110"/>
      <c r="C50" s="110"/>
      <c r="D50" s="39" t="s">
        <v>60</v>
      </c>
      <c r="E50" s="110" t="s">
        <v>61</v>
      </c>
      <c r="F50" s="110"/>
      <c r="G50" s="110"/>
      <c r="H50" s="110"/>
      <c r="I50" s="110"/>
    </row>
  </sheetData>
  <sheetProtection/>
  <mergeCells count="21">
    <mergeCell ref="D15:E17"/>
    <mergeCell ref="F16:K16"/>
    <mergeCell ref="F17:G17"/>
    <mergeCell ref="F15:O15"/>
    <mergeCell ref="J17:K17"/>
    <mergeCell ref="A8:O8"/>
    <mergeCell ref="A9:O9"/>
    <mergeCell ref="A15:A18"/>
    <mergeCell ref="B15:B18"/>
    <mergeCell ref="C15:C18"/>
    <mergeCell ref="C12:M12"/>
    <mergeCell ref="C13:M13"/>
    <mergeCell ref="L16:M16"/>
    <mergeCell ref="N16:O16"/>
    <mergeCell ref="H17:I17"/>
    <mergeCell ref="A50:C50"/>
    <mergeCell ref="E50:I50"/>
    <mergeCell ref="E47:I47"/>
    <mergeCell ref="A49:C49"/>
    <mergeCell ref="E49:I49"/>
    <mergeCell ref="E46:I46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O50"/>
  <sheetViews>
    <sheetView zoomScale="50" zoomScaleNormal="50" zoomScalePageLayoutView="0" workbookViewId="0" topLeftCell="A1">
      <selection activeCell="F20" sqref="F20:O42"/>
    </sheetView>
  </sheetViews>
  <sheetFormatPr defaultColWidth="9.25390625" defaultRowHeight="12.75"/>
  <cols>
    <col min="1" max="1" width="6.625" style="18" customWidth="1"/>
    <col min="2" max="2" width="44.75390625" style="18" customWidth="1"/>
    <col min="3" max="3" width="17.625" style="18" customWidth="1"/>
    <col min="4" max="4" width="13.00390625" style="18" customWidth="1"/>
    <col min="5" max="7" width="12.375" style="18" customWidth="1"/>
    <col min="8" max="8" width="13.75390625" style="18" customWidth="1"/>
    <col min="9" max="9" width="13.625" style="18" customWidth="1"/>
    <col min="10" max="11" width="13.375" style="18" customWidth="1"/>
    <col min="12" max="15" width="18.75390625" style="18" customWidth="1"/>
    <col min="16" max="16384" width="9.25390625" style="18" customWidth="1"/>
  </cols>
  <sheetData>
    <row r="1" ht="15" customHeight="1">
      <c r="M1" s="4" t="s">
        <v>96</v>
      </c>
    </row>
    <row r="2" ht="15" customHeight="1">
      <c r="M2" s="4" t="s">
        <v>1</v>
      </c>
    </row>
    <row r="3" ht="15" customHeight="1">
      <c r="M3" s="4" t="s">
        <v>2</v>
      </c>
    </row>
    <row r="4" ht="15" customHeight="1">
      <c r="M4" s="4" t="s">
        <v>3</v>
      </c>
    </row>
    <row r="5" ht="15" customHeight="1">
      <c r="M5" s="4" t="s">
        <v>4</v>
      </c>
    </row>
    <row r="6" ht="15" customHeight="1">
      <c r="M6" s="49" t="s">
        <v>182</v>
      </c>
    </row>
    <row r="8" spans="1:15" s="9" customFormat="1" ht="20.25">
      <c r="A8" s="94" t="s">
        <v>5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</row>
    <row r="9" spans="1:15" s="9" customFormat="1" ht="20.25">
      <c r="A9" s="94" t="s">
        <v>97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</row>
    <row r="10" spans="8:12" s="9" customFormat="1" ht="20.25">
      <c r="H10" s="10" t="s">
        <v>98</v>
      </c>
      <c r="I10" s="60" t="s">
        <v>185</v>
      </c>
      <c r="J10" s="9" t="s">
        <v>181</v>
      </c>
      <c r="L10" s="11"/>
    </row>
    <row r="11" s="9" customFormat="1" ht="20.25">
      <c r="L11" s="50"/>
    </row>
    <row r="12" spans="3:13" s="12" customFormat="1" ht="18.75">
      <c r="C12" s="96" t="s">
        <v>93</v>
      </c>
      <c r="D12" s="96"/>
      <c r="E12" s="96"/>
      <c r="F12" s="96"/>
      <c r="G12" s="96"/>
      <c r="H12" s="96"/>
      <c r="I12" s="96"/>
      <c r="J12" s="96"/>
      <c r="K12" s="96"/>
      <c r="L12" s="96"/>
      <c r="M12" s="96"/>
    </row>
    <row r="13" spans="3:13" s="13" customFormat="1" ht="15.75">
      <c r="C13" s="97" t="s">
        <v>8</v>
      </c>
      <c r="D13" s="97"/>
      <c r="E13" s="97"/>
      <c r="F13" s="97"/>
      <c r="G13" s="97"/>
      <c r="H13" s="97"/>
      <c r="I13" s="97"/>
      <c r="J13" s="97"/>
      <c r="K13" s="97"/>
      <c r="L13" s="97"/>
      <c r="M13" s="97"/>
    </row>
    <row r="14" spans="2:13" ht="12" customHeight="1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5" s="14" customFormat="1" ht="18.75" customHeight="1">
      <c r="A15" s="98" t="s">
        <v>9</v>
      </c>
      <c r="B15" s="98" t="s">
        <v>10</v>
      </c>
      <c r="C15" s="122" t="s">
        <v>99</v>
      </c>
      <c r="D15" s="111" t="s">
        <v>12</v>
      </c>
      <c r="E15" s="112"/>
      <c r="F15" s="111" t="s">
        <v>13</v>
      </c>
      <c r="G15" s="130"/>
      <c r="H15" s="130"/>
      <c r="I15" s="130"/>
      <c r="J15" s="130"/>
      <c r="K15" s="130"/>
      <c r="L15" s="130"/>
      <c r="M15" s="130"/>
      <c r="N15" s="130"/>
      <c r="O15" s="112"/>
    </row>
    <row r="16" spans="1:15" s="14" customFormat="1" ht="37.5" customHeight="1">
      <c r="A16" s="99"/>
      <c r="B16" s="99"/>
      <c r="C16" s="123"/>
      <c r="D16" s="113"/>
      <c r="E16" s="114"/>
      <c r="F16" s="125" t="s">
        <v>14</v>
      </c>
      <c r="G16" s="126"/>
      <c r="H16" s="126"/>
      <c r="I16" s="126"/>
      <c r="J16" s="126"/>
      <c r="K16" s="127"/>
      <c r="L16" s="120" t="s">
        <v>15</v>
      </c>
      <c r="M16" s="121"/>
      <c r="N16" s="128" t="s">
        <v>16</v>
      </c>
      <c r="O16" s="129"/>
    </row>
    <row r="17" spans="1:15" s="14" customFormat="1" ht="18.75" customHeight="1">
      <c r="A17" s="99"/>
      <c r="B17" s="99"/>
      <c r="C17" s="123"/>
      <c r="D17" s="115"/>
      <c r="E17" s="116"/>
      <c r="F17" s="118" t="s">
        <v>100</v>
      </c>
      <c r="G17" s="119"/>
      <c r="H17" s="118" t="s">
        <v>18</v>
      </c>
      <c r="I17" s="119"/>
      <c r="J17" s="118" t="s">
        <v>19</v>
      </c>
      <c r="K17" s="119"/>
      <c r="L17" s="51" t="s">
        <v>20</v>
      </c>
      <c r="M17" s="51" t="s">
        <v>21</v>
      </c>
      <c r="N17" s="51" t="s">
        <v>22</v>
      </c>
      <c r="O17" s="51" t="s">
        <v>23</v>
      </c>
    </row>
    <row r="18" spans="1:15" s="14" customFormat="1" ht="18.75">
      <c r="A18" s="100"/>
      <c r="B18" s="100"/>
      <c r="C18" s="124"/>
      <c r="D18" s="52" t="s">
        <v>24</v>
      </c>
      <c r="E18" s="52" t="s">
        <v>25</v>
      </c>
      <c r="F18" s="52" t="s">
        <v>24</v>
      </c>
      <c r="G18" s="52" t="s">
        <v>25</v>
      </c>
      <c r="H18" s="52" t="s">
        <v>24</v>
      </c>
      <c r="I18" s="52" t="s">
        <v>25</v>
      </c>
      <c r="J18" s="52" t="s">
        <v>24</v>
      </c>
      <c r="K18" s="52" t="s">
        <v>25</v>
      </c>
      <c r="L18" s="52" t="s">
        <v>24</v>
      </c>
      <c r="M18" s="52" t="s">
        <v>25</v>
      </c>
      <c r="N18" s="52" t="s">
        <v>24</v>
      </c>
      <c r="O18" s="52" t="s">
        <v>25</v>
      </c>
    </row>
    <row r="19" spans="1:15" s="38" customFormat="1" ht="18.75">
      <c r="A19" s="51">
        <v>1</v>
      </c>
      <c r="B19" s="51">
        <v>2</v>
      </c>
      <c r="C19" s="51">
        <v>3</v>
      </c>
      <c r="D19" s="51">
        <v>4</v>
      </c>
      <c r="E19" s="51">
        <v>5</v>
      </c>
      <c r="F19" s="51">
        <v>6</v>
      </c>
      <c r="G19" s="51">
        <v>7</v>
      </c>
      <c r="H19" s="51">
        <v>8</v>
      </c>
      <c r="I19" s="51">
        <v>9</v>
      </c>
      <c r="J19" s="51">
        <v>10</v>
      </c>
      <c r="K19" s="51">
        <v>11</v>
      </c>
      <c r="L19" s="51">
        <v>12</v>
      </c>
      <c r="M19" s="51">
        <v>13</v>
      </c>
      <c r="N19" s="51">
        <v>14</v>
      </c>
      <c r="O19" s="51">
        <v>15</v>
      </c>
    </row>
    <row r="20" spans="1:15" s="38" customFormat="1" ht="18.75">
      <c r="A20" s="53">
        <v>1</v>
      </c>
      <c r="B20" s="54" t="s">
        <v>101</v>
      </c>
      <c r="C20" s="55">
        <f aca="true" t="shared" si="0" ref="C20:C42">D20+E20</f>
        <v>62368</v>
      </c>
      <c r="D20" s="56">
        <f aca="true" t="shared" si="1" ref="D20:D42">F20+H20+J20+L20+N20</f>
        <v>29909</v>
      </c>
      <c r="E20" s="56">
        <f aca="true" t="shared" si="2" ref="E20:E42">G20+I20+K20+M20+O20</f>
        <v>32459</v>
      </c>
      <c r="F20" s="56">
        <v>274</v>
      </c>
      <c r="G20" s="56">
        <v>293</v>
      </c>
      <c r="H20" s="56">
        <v>1259</v>
      </c>
      <c r="I20" s="56">
        <v>1139</v>
      </c>
      <c r="J20" s="56">
        <v>3534</v>
      </c>
      <c r="K20" s="56">
        <v>3448</v>
      </c>
      <c r="L20" s="56">
        <v>20547</v>
      </c>
      <c r="M20" s="56">
        <v>17109</v>
      </c>
      <c r="N20" s="56">
        <v>4295</v>
      </c>
      <c r="O20" s="56">
        <v>10470</v>
      </c>
    </row>
    <row r="21" spans="1:15" s="38" customFormat="1" ht="18.75">
      <c r="A21" s="53" t="s">
        <v>102</v>
      </c>
      <c r="B21" s="54" t="s">
        <v>103</v>
      </c>
      <c r="C21" s="55">
        <f t="shared" si="0"/>
        <v>3742</v>
      </c>
      <c r="D21" s="56">
        <f t="shared" si="1"/>
        <v>1814</v>
      </c>
      <c r="E21" s="56">
        <f t="shared" si="2"/>
        <v>1928</v>
      </c>
      <c r="F21" s="56">
        <v>12</v>
      </c>
      <c r="G21" s="56">
        <v>15</v>
      </c>
      <c r="H21" s="56">
        <v>85</v>
      </c>
      <c r="I21" s="56">
        <v>58</v>
      </c>
      <c r="J21" s="56">
        <v>339</v>
      </c>
      <c r="K21" s="56">
        <v>311</v>
      </c>
      <c r="L21" s="56">
        <v>1158</v>
      </c>
      <c r="M21" s="56">
        <v>966</v>
      </c>
      <c r="N21" s="56">
        <v>220</v>
      </c>
      <c r="O21" s="56">
        <v>578</v>
      </c>
    </row>
    <row r="22" spans="1:15" s="38" customFormat="1" ht="18.75">
      <c r="A22" s="53">
        <f>A20+1</f>
        <v>2</v>
      </c>
      <c r="B22" s="54" t="s">
        <v>104</v>
      </c>
      <c r="C22" s="55">
        <f t="shared" si="0"/>
        <v>23907</v>
      </c>
      <c r="D22" s="56">
        <f t="shared" si="1"/>
        <v>10413</v>
      </c>
      <c r="E22" s="56">
        <f t="shared" si="2"/>
        <v>13494</v>
      </c>
      <c r="F22" s="56">
        <v>133</v>
      </c>
      <c r="G22" s="56">
        <v>145</v>
      </c>
      <c r="H22" s="56">
        <v>679</v>
      </c>
      <c r="I22" s="56">
        <v>654</v>
      </c>
      <c r="J22" s="56">
        <v>2571</v>
      </c>
      <c r="K22" s="56">
        <v>2487</v>
      </c>
      <c r="L22" s="56">
        <v>5939</v>
      </c>
      <c r="M22" s="56">
        <v>7218</v>
      </c>
      <c r="N22" s="56">
        <v>1091</v>
      </c>
      <c r="O22" s="56">
        <v>2990</v>
      </c>
    </row>
    <row r="23" spans="1:15" s="38" customFormat="1" ht="18.75">
      <c r="A23" s="53" t="s">
        <v>105</v>
      </c>
      <c r="B23" s="54" t="s">
        <v>106</v>
      </c>
      <c r="C23" s="55">
        <f t="shared" si="0"/>
        <v>0</v>
      </c>
      <c r="D23" s="56">
        <f t="shared" si="1"/>
        <v>0</v>
      </c>
      <c r="E23" s="56">
        <f t="shared" si="2"/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</row>
    <row r="24" spans="1:15" s="38" customFormat="1" ht="18.75">
      <c r="A24" s="53">
        <f>A22+1</f>
        <v>3</v>
      </c>
      <c r="B24" s="54" t="s">
        <v>107</v>
      </c>
      <c r="C24" s="55">
        <f t="shared" si="0"/>
        <v>1340</v>
      </c>
      <c r="D24" s="56">
        <f t="shared" si="1"/>
        <v>668</v>
      </c>
      <c r="E24" s="56">
        <f t="shared" si="2"/>
        <v>672</v>
      </c>
      <c r="F24" s="56">
        <v>7</v>
      </c>
      <c r="G24" s="56">
        <v>3</v>
      </c>
      <c r="H24" s="56">
        <v>15</v>
      </c>
      <c r="I24" s="56">
        <v>23</v>
      </c>
      <c r="J24" s="56">
        <v>113</v>
      </c>
      <c r="K24" s="56">
        <v>117</v>
      </c>
      <c r="L24" s="56">
        <v>455</v>
      </c>
      <c r="M24" s="56">
        <v>380</v>
      </c>
      <c r="N24" s="56">
        <v>78</v>
      </c>
      <c r="O24" s="56">
        <v>149</v>
      </c>
    </row>
    <row r="25" spans="1:15" s="38" customFormat="1" ht="18.75">
      <c r="A25" s="53">
        <f>A24+1</f>
        <v>4</v>
      </c>
      <c r="B25" s="54" t="s">
        <v>108</v>
      </c>
      <c r="C25" s="55">
        <f t="shared" si="0"/>
        <v>3147</v>
      </c>
      <c r="D25" s="56">
        <f t="shared" si="1"/>
        <v>2004</v>
      </c>
      <c r="E25" s="56">
        <f t="shared" si="2"/>
        <v>1143</v>
      </c>
      <c r="F25" s="56">
        <v>1</v>
      </c>
      <c r="G25" s="56">
        <v>7</v>
      </c>
      <c r="H25" s="56">
        <v>14</v>
      </c>
      <c r="I25" s="56">
        <v>16</v>
      </c>
      <c r="J25" s="56">
        <v>116</v>
      </c>
      <c r="K25" s="56">
        <v>108</v>
      </c>
      <c r="L25" s="56">
        <v>1712</v>
      </c>
      <c r="M25" s="56">
        <v>667</v>
      </c>
      <c r="N25" s="56">
        <v>161</v>
      </c>
      <c r="O25" s="56">
        <v>345</v>
      </c>
    </row>
    <row r="26" spans="1:15" s="38" customFormat="1" ht="18.75">
      <c r="A26" s="53" t="s">
        <v>109</v>
      </c>
      <c r="B26" s="54" t="s">
        <v>110</v>
      </c>
      <c r="C26" s="55">
        <f t="shared" si="0"/>
        <v>19</v>
      </c>
      <c r="D26" s="56">
        <f t="shared" si="1"/>
        <v>12</v>
      </c>
      <c r="E26" s="56">
        <f t="shared" si="2"/>
        <v>7</v>
      </c>
      <c r="F26" s="56">
        <v>0</v>
      </c>
      <c r="G26" s="56">
        <v>0</v>
      </c>
      <c r="H26" s="56">
        <v>0</v>
      </c>
      <c r="I26" s="56">
        <v>0</v>
      </c>
      <c r="J26" s="56">
        <v>1</v>
      </c>
      <c r="K26" s="56">
        <v>0</v>
      </c>
      <c r="L26" s="56">
        <v>11</v>
      </c>
      <c r="M26" s="56">
        <v>4</v>
      </c>
      <c r="N26" s="56">
        <v>0</v>
      </c>
      <c r="O26" s="56">
        <v>3</v>
      </c>
    </row>
    <row r="27" spans="1:15" s="38" customFormat="1" ht="18.75">
      <c r="A27" s="53">
        <f>A25+1</f>
        <v>5</v>
      </c>
      <c r="B27" s="54" t="s">
        <v>111</v>
      </c>
      <c r="C27" s="55">
        <f t="shared" si="0"/>
        <v>3770</v>
      </c>
      <c r="D27" s="56">
        <f t="shared" si="1"/>
        <v>1642</v>
      </c>
      <c r="E27" s="56">
        <f t="shared" si="2"/>
        <v>2128</v>
      </c>
      <c r="F27" s="56">
        <v>28</v>
      </c>
      <c r="G27" s="56">
        <v>22</v>
      </c>
      <c r="H27" s="56">
        <v>154</v>
      </c>
      <c r="I27" s="56">
        <v>148</v>
      </c>
      <c r="J27" s="56">
        <v>443</v>
      </c>
      <c r="K27" s="56">
        <v>455</v>
      </c>
      <c r="L27" s="56">
        <v>924</v>
      </c>
      <c r="M27" s="56">
        <v>1194</v>
      </c>
      <c r="N27" s="56">
        <v>93</v>
      </c>
      <c r="O27" s="56">
        <v>309</v>
      </c>
    </row>
    <row r="28" spans="1:15" s="38" customFormat="1" ht="18.75">
      <c r="A28" s="53">
        <f aca="true" t="shared" si="3" ref="A28:A36">A27+1</f>
        <v>6</v>
      </c>
      <c r="B28" s="54" t="s">
        <v>112</v>
      </c>
      <c r="C28" s="55">
        <f t="shared" si="0"/>
        <v>355</v>
      </c>
      <c r="D28" s="56">
        <f t="shared" si="1"/>
        <v>265</v>
      </c>
      <c r="E28" s="56">
        <f t="shared" si="2"/>
        <v>90</v>
      </c>
      <c r="F28" s="56">
        <v>1</v>
      </c>
      <c r="G28" s="56">
        <v>0</v>
      </c>
      <c r="H28" s="56">
        <v>2</v>
      </c>
      <c r="I28" s="56">
        <v>2</v>
      </c>
      <c r="J28" s="56">
        <v>8</v>
      </c>
      <c r="K28" s="56">
        <v>16</v>
      </c>
      <c r="L28" s="56">
        <v>231</v>
      </c>
      <c r="M28" s="56">
        <v>52</v>
      </c>
      <c r="N28" s="56">
        <v>23</v>
      </c>
      <c r="O28" s="56">
        <v>20</v>
      </c>
    </row>
    <row r="29" spans="1:15" s="38" customFormat="1" ht="18.75">
      <c r="A29" s="53">
        <f t="shared" si="3"/>
        <v>7</v>
      </c>
      <c r="B29" s="54" t="s">
        <v>113</v>
      </c>
      <c r="C29" s="55">
        <f t="shared" si="0"/>
        <v>9410</v>
      </c>
      <c r="D29" s="56">
        <f t="shared" si="1"/>
        <v>4242</v>
      </c>
      <c r="E29" s="56">
        <f t="shared" si="2"/>
        <v>5168</v>
      </c>
      <c r="F29" s="56">
        <v>66</v>
      </c>
      <c r="G29" s="56">
        <v>52</v>
      </c>
      <c r="H29" s="56">
        <v>252</v>
      </c>
      <c r="I29" s="56">
        <v>238</v>
      </c>
      <c r="J29" s="56">
        <v>1083</v>
      </c>
      <c r="K29" s="56">
        <v>915</v>
      </c>
      <c r="L29" s="56">
        <v>2379</v>
      </c>
      <c r="M29" s="56">
        <v>2715</v>
      </c>
      <c r="N29" s="56">
        <v>462</v>
      </c>
      <c r="O29" s="56">
        <v>1248</v>
      </c>
    </row>
    <row r="30" spans="1:15" s="38" customFormat="1" ht="18.75">
      <c r="A30" s="53">
        <f t="shared" si="3"/>
        <v>8</v>
      </c>
      <c r="B30" s="54" t="s">
        <v>114</v>
      </c>
      <c r="C30" s="55">
        <f t="shared" si="0"/>
        <v>4516</v>
      </c>
      <c r="D30" s="56">
        <f t="shared" si="1"/>
        <v>1887</v>
      </c>
      <c r="E30" s="56">
        <f t="shared" si="2"/>
        <v>2629</v>
      </c>
      <c r="F30" s="56">
        <v>31</v>
      </c>
      <c r="G30" s="56">
        <v>22</v>
      </c>
      <c r="H30" s="56">
        <v>194</v>
      </c>
      <c r="I30" s="56">
        <v>173</v>
      </c>
      <c r="J30" s="56">
        <v>674</v>
      </c>
      <c r="K30" s="56">
        <v>699</v>
      </c>
      <c r="L30" s="56">
        <v>896</v>
      </c>
      <c r="M30" s="56">
        <v>1480</v>
      </c>
      <c r="N30" s="56">
        <v>92</v>
      </c>
      <c r="O30" s="56">
        <v>255</v>
      </c>
    </row>
    <row r="31" spans="1:15" s="38" customFormat="1" ht="18.75">
      <c r="A31" s="53">
        <f t="shared" si="3"/>
        <v>9</v>
      </c>
      <c r="B31" s="54" t="s">
        <v>115</v>
      </c>
      <c r="C31" s="55">
        <f t="shared" si="0"/>
        <v>9201</v>
      </c>
      <c r="D31" s="56">
        <f t="shared" si="1"/>
        <v>4202</v>
      </c>
      <c r="E31" s="56">
        <f t="shared" si="2"/>
        <v>4999</v>
      </c>
      <c r="F31" s="56">
        <v>69</v>
      </c>
      <c r="G31" s="56">
        <v>67</v>
      </c>
      <c r="H31" s="56">
        <v>319</v>
      </c>
      <c r="I31" s="56">
        <v>321</v>
      </c>
      <c r="J31" s="56">
        <v>985</v>
      </c>
      <c r="K31" s="56">
        <v>929</v>
      </c>
      <c r="L31" s="56">
        <v>2457</v>
      </c>
      <c r="M31" s="56">
        <v>2624</v>
      </c>
      <c r="N31" s="56">
        <v>372</v>
      </c>
      <c r="O31" s="56">
        <v>1058</v>
      </c>
    </row>
    <row r="32" spans="1:15" s="38" customFormat="1" ht="18.75">
      <c r="A32" s="53">
        <f t="shared" si="3"/>
        <v>10</v>
      </c>
      <c r="B32" s="54" t="s">
        <v>116</v>
      </c>
      <c r="C32" s="55">
        <f t="shared" si="0"/>
        <v>6278</v>
      </c>
      <c r="D32" s="56">
        <f t="shared" si="1"/>
        <v>2739</v>
      </c>
      <c r="E32" s="56">
        <f t="shared" si="2"/>
        <v>3539</v>
      </c>
      <c r="F32" s="56">
        <v>42</v>
      </c>
      <c r="G32" s="56">
        <v>29</v>
      </c>
      <c r="H32" s="56">
        <v>297</v>
      </c>
      <c r="I32" s="56">
        <v>240</v>
      </c>
      <c r="J32" s="56">
        <v>698</v>
      </c>
      <c r="K32" s="56">
        <v>663</v>
      </c>
      <c r="L32" s="56">
        <v>1461</v>
      </c>
      <c r="M32" s="56">
        <v>2030</v>
      </c>
      <c r="N32" s="56">
        <v>241</v>
      </c>
      <c r="O32" s="56">
        <v>577</v>
      </c>
    </row>
    <row r="33" spans="1:15" s="38" customFormat="1" ht="18.75">
      <c r="A33" s="53">
        <f t="shared" si="3"/>
        <v>11</v>
      </c>
      <c r="B33" s="54" t="s">
        <v>117</v>
      </c>
      <c r="C33" s="55">
        <f t="shared" si="0"/>
        <v>27340</v>
      </c>
      <c r="D33" s="56">
        <f t="shared" si="1"/>
        <v>12090</v>
      </c>
      <c r="E33" s="56">
        <f t="shared" si="2"/>
        <v>15250</v>
      </c>
      <c r="F33" s="56">
        <v>91</v>
      </c>
      <c r="G33" s="56">
        <v>98</v>
      </c>
      <c r="H33" s="56">
        <v>531</v>
      </c>
      <c r="I33" s="56">
        <v>453</v>
      </c>
      <c r="J33" s="56">
        <v>2360</v>
      </c>
      <c r="K33" s="56">
        <v>2229</v>
      </c>
      <c r="L33" s="56">
        <v>7087</v>
      </c>
      <c r="M33" s="56">
        <v>6655</v>
      </c>
      <c r="N33" s="56">
        <v>2021</v>
      </c>
      <c r="O33" s="56">
        <v>5815</v>
      </c>
    </row>
    <row r="34" spans="1:15" s="38" customFormat="1" ht="18.75">
      <c r="A34" s="53">
        <f t="shared" si="3"/>
        <v>12</v>
      </c>
      <c r="B34" s="54" t="s">
        <v>118</v>
      </c>
      <c r="C34" s="55">
        <f t="shared" si="0"/>
        <v>11035</v>
      </c>
      <c r="D34" s="56">
        <f t="shared" si="1"/>
        <v>4759</v>
      </c>
      <c r="E34" s="56">
        <f t="shared" si="2"/>
        <v>6276</v>
      </c>
      <c r="F34" s="56">
        <v>50</v>
      </c>
      <c r="G34" s="56">
        <v>44</v>
      </c>
      <c r="H34" s="56">
        <v>200</v>
      </c>
      <c r="I34" s="56">
        <v>209</v>
      </c>
      <c r="J34" s="56">
        <v>919</v>
      </c>
      <c r="K34" s="56">
        <v>858</v>
      </c>
      <c r="L34" s="56">
        <v>2820</v>
      </c>
      <c r="M34" s="56">
        <v>2690</v>
      </c>
      <c r="N34" s="56">
        <v>770</v>
      </c>
      <c r="O34" s="56">
        <v>2475</v>
      </c>
    </row>
    <row r="35" spans="1:15" s="38" customFormat="1" ht="18.75">
      <c r="A35" s="53">
        <f t="shared" si="3"/>
        <v>13</v>
      </c>
      <c r="B35" s="54" t="s">
        <v>119</v>
      </c>
      <c r="C35" s="55">
        <f t="shared" si="0"/>
        <v>43788</v>
      </c>
      <c r="D35" s="56">
        <f t="shared" si="1"/>
        <v>20082</v>
      </c>
      <c r="E35" s="56">
        <f t="shared" si="2"/>
        <v>23706</v>
      </c>
      <c r="F35" s="56">
        <v>195</v>
      </c>
      <c r="G35" s="56">
        <v>185</v>
      </c>
      <c r="H35" s="56">
        <v>929</v>
      </c>
      <c r="I35" s="56">
        <v>931</v>
      </c>
      <c r="J35" s="56">
        <v>3407</v>
      </c>
      <c r="K35" s="56">
        <v>3106</v>
      </c>
      <c r="L35" s="56">
        <v>12032</v>
      </c>
      <c r="M35" s="56">
        <v>10463</v>
      </c>
      <c r="N35" s="56">
        <v>3519</v>
      </c>
      <c r="O35" s="56">
        <v>9021</v>
      </c>
    </row>
    <row r="36" spans="1:15" s="38" customFormat="1" ht="18.75">
      <c r="A36" s="53">
        <f t="shared" si="3"/>
        <v>14</v>
      </c>
      <c r="B36" s="54" t="s">
        <v>120</v>
      </c>
      <c r="C36" s="55">
        <f t="shared" si="0"/>
        <v>2954</v>
      </c>
      <c r="D36" s="56">
        <f t="shared" si="1"/>
        <v>1278</v>
      </c>
      <c r="E36" s="56">
        <f t="shared" si="2"/>
        <v>1676</v>
      </c>
      <c r="F36" s="56">
        <v>0</v>
      </c>
      <c r="G36" s="56">
        <v>0</v>
      </c>
      <c r="H36" s="56">
        <v>25</v>
      </c>
      <c r="I36" s="56">
        <v>29</v>
      </c>
      <c r="J36" s="56">
        <v>327</v>
      </c>
      <c r="K36" s="56">
        <v>250</v>
      </c>
      <c r="L36" s="56">
        <v>731</v>
      </c>
      <c r="M36" s="56">
        <v>776</v>
      </c>
      <c r="N36" s="56">
        <v>195</v>
      </c>
      <c r="O36" s="56">
        <v>621</v>
      </c>
    </row>
    <row r="37" spans="1:15" s="38" customFormat="1" ht="18.75">
      <c r="A37" s="53" t="s">
        <v>121</v>
      </c>
      <c r="B37" s="57" t="s">
        <v>122</v>
      </c>
      <c r="C37" s="55">
        <f t="shared" si="0"/>
        <v>545</v>
      </c>
      <c r="D37" s="56">
        <f t="shared" si="1"/>
        <v>264</v>
      </c>
      <c r="E37" s="56">
        <f t="shared" si="2"/>
        <v>281</v>
      </c>
      <c r="F37" s="56">
        <v>0</v>
      </c>
      <c r="G37" s="56">
        <v>0</v>
      </c>
      <c r="H37" s="56">
        <v>7</v>
      </c>
      <c r="I37" s="56">
        <v>3</v>
      </c>
      <c r="J37" s="56">
        <v>69</v>
      </c>
      <c r="K37" s="56">
        <v>49</v>
      </c>
      <c r="L37" s="56">
        <v>154</v>
      </c>
      <c r="M37" s="56">
        <v>117</v>
      </c>
      <c r="N37" s="56">
        <v>34</v>
      </c>
      <c r="O37" s="56">
        <v>112</v>
      </c>
    </row>
    <row r="38" spans="1:15" s="38" customFormat="1" ht="18.75">
      <c r="A38" s="53">
        <v>15</v>
      </c>
      <c r="B38" s="54" t="s">
        <v>123</v>
      </c>
      <c r="C38" s="55">
        <f t="shared" si="0"/>
        <v>5455</v>
      </c>
      <c r="D38" s="56">
        <f t="shared" si="1"/>
        <v>2563</v>
      </c>
      <c r="E38" s="56">
        <f t="shared" si="2"/>
        <v>2892</v>
      </c>
      <c r="F38" s="56">
        <v>18</v>
      </c>
      <c r="G38" s="56">
        <v>13</v>
      </c>
      <c r="H38" s="56">
        <v>88</v>
      </c>
      <c r="I38" s="56">
        <v>79</v>
      </c>
      <c r="J38" s="56">
        <v>343</v>
      </c>
      <c r="K38" s="56">
        <v>379</v>
      </c>
      <c r="L38" s="56">
        <v>1527</v>
      </c>
      <c r="M38" s="56">
        <v>1138</v>
      </c>
      <c r="N38" s="56">
        <v>587</v>
      </c>
      <c r="O38" s="56">
        <v>1283</v>
      </c>
    </row>
    <row r="39" spans="1:15" s="38" customFormat="1" ht="18.75">
      <c r="A39" s="53">
        <f>A38+1</f>
        <v>16</v>
      </c>
      <c r="B39" s="54" t="s">
        <v>124</v>
      </c>
      <c r="C39" s="55">
        <f t="shared" si="0"/>
        <v>26083</v>
      </c>
      <c r="D39" s="56">
        <f t="shared" si="1"/>
        <v>11402</v>
      </c>
      <c r="E39" s="56">
        <f t="shared" si="2"/>
        <v>14681</v>
      </c>
      <c r="F39" s="56">
        <v>115</v>
      </c>
      <c r="G39" s="56">
        <v>102</v>
      </c>
      <c r="H39" s="56">
        <v>539</v>
      </c>
      <c r="I39" s="56">
        <v>448</v>
      </c>
      <c r="J39" s="56">
        <v>2362</v>
      </c>
      <c r="K39" s="56">
        <v>2193</v>
      </c>
      <c r="L39" s="56">
        <v>6586</v>
      </c>
      <c r="M39" s="56">
        <v>6510</v>
      </c>
      <c r="N39" s="56">
        <v>1800</v>
      </c>
      <c r="O39" s="56">
        <v>5428</v>
      </c>
    </row>
    <row r="40" spans="1:15" s="38" customFormat="1" ht="18.75">
      <c r="A40" s="53">
        <f>A39+1</f>
        <v>17</v>
      </c>
      <c r="B40" s="54" t="s">
        <v>125</v>
      </c>
      <c r="C40" s="55">
        <f t="shared" si="0"/>
        <v>16803</v>
      </c>
      <c r="D40" s="56">
        <f t="shared" si="1"/>
        <v>7316</v>
      </c>
      <c r="E40" s="56">
        <f t="shared" si="2"/>
        <v>9487</v>
      </c>
      <c r="F40" s="56">
        <v>91</v>
      </c>
      <c r="G40" s="56">
        <v>65</v>
      </c>
      <c r="H40" s="56">
        <v>368</v>
      </c>
      <c r="I40" s="56">
        <v>328</v>
      </c>
      <c r="J40" s="56">
        <v>1574</v>
      </c>
      <c r="K40" s="56">
        <v>1524</v>
      </c>
      <c r="L40" s="56">
        <v>4274</v>
      </c>
      <c r="M40" s="56">
        <v>4383</v>
      </c>
      <c r="N40" s="56">
        <v>1009</v>
      </c>
      <c r="O40" s="56">
        <v>3187</v>
      </c>
    </row>
    <row r="41" spans="1:15" s="38" customFormat="1" ht="18.75">
      <c r="A41" s="53">
        <f>A40+1</f>
        <v>18</v>
      </c>
      <c r="B41" s="54" t="s">
        <v>126</v>
      </c>
      <c r="C41" s="55">
        <f t="shared" si="0"/>
        <v>18914</v>
      </c>
      <c r="D41" s="56">
        <f t="shared" si="1"/>
        <v>8770</v>
      </c>
      <c r="E41" s="56">
        <f t="shared" si="2"/>
        <v>10144</v>
      </c>
      <c r="F41" s="56">
        <v>79</v>
      </c>
      <c r="G41" s="56">
        <v>57</v>
      </c>
      <c r="H41" s="56">
        <v>402</v>
      </c>
      <c r="I41" s="56">
        <v>385</v>
      </c>
      <c r="J41" s="56">
        <v>1424</v>
      </c>
      <c r="K41" s="56">
        <v>1355</v>
      </c>
      <c r="L41" s="56">
        <v>5367</v>
      </c>
      <c r="M41" s="56">
        <v>4523</v>
      </c>
      <c r="N41" s="56">
        <v>1498</v>
      </c>
      <c r="O41" s="56">
        <v>3824</v>
      </c>
    </row>
    <row r="42" spans="1:15" s="38" customFormat="1" ht="18.75">
      <c r="A42" s="53">
        <f>A41+1</f>
        <v>19</v>
      </c>
      <c r="B42" s="54" t="s">
        <v>127</v>
      </c>
      <c r="C42" s="55">
        <f t="shared" si="0"/>
        <v>9782</v>
      </c>
      <c r="D42" s="56">
        <f t="shared" si="1"/>
        <v>4758</v>
      </c>
      <c r="E42" s="56">
        <f t="shared" si="2"/>
        <v>5024</v>
      </c>
      <c r="F42" s="56">
        <v>36</v>
      </c>
      <c r="G42" s="56">
        <v>35</v>
      </c>
      <c r="H42" s="56">
        <v>213</v>
      </c>
      <c r="I42" s="56">
        <v>186</v>
      </c>
      <c r="J42" s="56">
        <v>754</v>
      </c>
      <c r="K42" s="56">
        <v>727</v>
      </c>
      <c r="L42" s="56">
        <v>3023</v>
      </c>
      <c r="M42" s="56">
        <v>2174</v>
      </c>
      <c r="N42" s="56">
        <v>732</v>
      </c>
      <c r="O42" s="56">
        <v>1902</v>
      </c>
    </row>
    <row r="43" spans="1:15" s="12" customFormat="1" ht="18.75">
      <c r="A43" s="58">
        <f>A42+1</f>
        <v>20</v>
      </c>
      <c r="B43" s="59" t="s">
        <v>128</v>
      </c>
      <c r="C43" s="55">
        <f aca="true" t="shared" si="4" ref="C43:O43">SUM(C20:C42)-C21-C23-C26-C37</f>
        <v>286446</v>
      </c>
      <c r="D43" s="55">
        <f t="shared" si="4"/>
        <v>130989</v>
      </c>
      <c r="E43" s="55">
        <f t="shared" si="4"/>
        <v>155457</v>
      </c>
      <c r="F43" s="55">
        <f t="shared" si="4"/>
        <v>1327</v>
      </c>
      <c r="G43" s="55">
        <f t="shared" si="4"/>
        <v>1239</v>
      </c>
      <c r="H43" s="55">
        <f t="shared" si="4"/>
        <v>6480</v>
      </c>
      <c r="I43" s="55">
        <f t="shared" si="4"/>
        <v>6002</v>
      </c>
      <c r="J43" s="55">
        <f t="shared" si="4"/>
        <v>23695</v>
      </c>
      <c r="K43" s="55">
        <f t="shared" si="4"/>
        <v>22458</v>
      </c>
      <c r="L43" s="55">
        <f t="shared" si="4"/>
        <v>80448</v>
      </c>
      <c r="M43" s="55">
        <f t="shared" si="4"/>
        <v>74781</v>
      </c>
      <c r="N43" s="55">
        <f t="shared" si="4"/>
        <v>19039</v>
      </c>
      <c r="O43" s="55">
        <f t="shared" si="4"/>
        <v>50977</v>
      </c>
    </row>
    <row r="44" spans="1:13" ht="5.25" customHeight="1">
      <c r="A44" s="34"/>
      <c r="B44" s="35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3" ht="12.75">
      <c r="A45" s="34"/>
      <c r="B45" s="35"/>
      <c r="C45" s="35"/>
    </row>
    <row r="46" spans="1:9" s="38" customFormat="1" ht="18.75">
      <c r="A46" s="37" t="s">
        <v>59</v>
      </c>
      <c r="E46" s="108" t="s">
        <v>129</v>
      </c>
      <c r="F46" s="108"/>
      <c r="G46" s="108"/>
      <c r="H46" s="108"/>
      <c r="I46" s="108"/>
    </row>
    <row r="47" spans="4:9" s="38" customFormat="1" ht="13.5" customHeight="1">
      <c r="D47" s="39" t="s">
        <v>60</v>
      </c>
      <c r="E47" s="110" t="s">
        <v>61</v>
      </c>
      <c r="F47" s="110"/>
      <c r="G47" s="110"/>
      <c r="H47" s="110"/>
      <c r="I47" s="110"/>
    </row>
    <row r="48" s="38" customFormat="1" ht="22.5" customHeight="1">
      <c r="A48" s="12" t="s">
        <v>62</v>
      </c>
    </row>
    <row r="49" spans="1:9" s="38" customFormat="1" ht="21" customHeight="1">
      <c r="A49" s="108" t="s">
        <v>59</v>
      </c>
      <c r="B49" s="108"/>
      <c r="C49" s="108"/>
      <c r="E49" s="108" t="s">
        <v>129</v>
      </c>
      <c r="F49" s="108"/>
      <c r="G49" s="108"/>
      <c r="H49" s="108"/>
      <c r="I49" s="108"/>
    </row>
    <row r="50" spans="1:9" s="39" customFormat="1" ht="12">
      <c r="A50" s="110" t="s">
        <v>63</v>
      </c>
      <c r="B50" s="110"/>
      <c r="C50" s="110"/>
      <c r="D50" s="39" t="s">
        <v>60</v>
      </c>
      <c r="E50" s="110" t="s">
        <v>61</v>
      </c>
      <c r="F50" s="110"/>
      <c r="G50" s="110"/>
      <c r="H50" s="110"/>
      <c r="I50" s="110"/>
    </row>
  </sheetData>
  <sheetProtection/>
  <mergeCells count="21">
    <mergeCell ref="A50:C50"/>
    <mergeCell ref="E50:I50"/>
    <mergeCell ref="E47:I47"/>
    <mergeCell ref="A49:C49"/>
    <mergeCell ref="E49:I49"/>
    <mergeCell ref="C12:M12"/>
    <mergeCell ref="D15:E17"/>
    <mergeCell ref="F17:G17"/>
    <mergeCell ref="E46:I46"/>
    <mergeCell ref="N16:O16"/>
    <mergeCell ref="F15:O15"/>
    <mergeCell ref="H17:I17"/>
    <mergeCell ref="L16:M16"/>
    <mergeCell ref="A8:O8"/>
    <mergeCell ref="A9:O9"/>
    <mergeCell ref="A15:A18"/>
    <mergeCell ref="B15:B18"/>
    <mergeCell ref="C15:C18"/>
    <mergeCell ref="F16:K16"/>
    <mergeCell ref="C13:M13"/>
    <mergeCell ref="J17:K17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5.625" style="61" customWidth="1"/>
    <col min="2" max="2" width="22.75390625" style="61" customWidth="1"/>
    <col min="3" max="3" width="11.00390625" style="61" customWidth="1"/>
    <col min="4" max="4" width="10.625" style="61" customWidth="1"/>
    <col min="5" max="5" width="12.75390625" style="61" customWidth="1"/>
    <col min="6" max="6" width="10.875" style="61" customWidth="1"/>
    <col min="7" max="7" width="12.75390625" style="61" customWidth="1"/>
    <col min="8" max="8" width="14.00390625" style="61" customWidth="1"/>
    <col min="9" max="9" width="13.125" style="61" customWidth="1"/>
    <col min="10" max="10" width="12.375" style="61" customWidth="1"/>
    <col min="11" max="11" width="13.00390625" style="61" customWidth="1"/>
    <col min="12" max="16384" width="9.125" style="61" customWidth="1"/>
  </cols>
  <sheetData>
    <row r="1" spans="2:10" ht="14.25">
      <c r="B1" s="62" t="s">
        <v>130</v>
      </c>
      <c r="H1" s="61" t="s">
        <v>131</v>
      </c>
      <c r="I1" s="63"/>
      <c r="J1" s="63"/>
    </row>
    <row r="2" spans="2:10" ht="14.25">
      <c r="B2" s="62" t="s">
        <v>132</v>
      </c>
      <c r="H2" s="64" t="s">
        <v>133</v>
      </c>
      <c r="I2" s="63"/>
      <c r="J2" s="63"/>
    </row>
    <row r="3" spans="8:10" ht="12.75">
      <c r="H3" s="64" t="s">
        <v>134</v>
      </c>
      <c r="I3" s="63"/>
      <c r="J3" s="63"/>
    </row>
    <row r="4" spans="2:10" ht="12.75">
      <c r="B4" s="65" t="s">
        <v>183</v>
      </c>
      <c r="H4" s="64" t="s">
        <v>135</v>
      </c>
      <c r="I4" s="63"/>
      <c r="J4" s="63"/>
    </row>
    <row r="5" spans="1:10" ht="15">
      <c r="A5" s="66"/>
      <c r="H5" s="64" t="s">
        <v>136</v>
      </c>
      <c r="I5" s="63"/>
      <c r="J5" s="63"/>
    </row>
    <row r="6" spans="8:10" ht="12.75">
      <c r="H6" s="64" t="s">
        <v>137</v>
      </c>
      <c r="I6" s="63"/>
      <c r="J6" s="63"/>
    </row>
    <row r="9" spans="1:11" ht="12.75">
      <c r="A9" s="132" t="s">
        <v>138</v>
      </c>
      <c r="B9" s="132" t="s">
        <v>139</v>
      </c>
      <c r="C9" s="131" t="s">
        <v>140</v>
      </c>
      <c r="D9" s="131"/>
      <c r="E9" s="131"/>
      <c r="F9" s="131"/>
      <c r="G9" s="131"/>
      <c r="H9" s="131"/>
      <c r="I9" s="131"/>
      <c r="J9" s="131"/>
      <c r="K9" s="131"/>
    </row>
    <row r="10" spans="1:11" ht="12.75">
      <c r="A10" s="132"/>
      <c r="B10" s="132"/>
      <c r="C10" s="131" t="s">
        <v>141</v>
      </c>
      <c r="D10" s="131" t="s">
        <v>12</v>
      </c>
      <c r="E10" s="131"/>
      <c r="F10" s="131"/>
      <c r="G10" s="131"/>
      <c r="H10" s="131"/>
      <c r="I10" s="131"/>
      <c r="J10" s="131"/>
      <c r="K10" s="131"/>
    </row>
    <row r="11" spans="1:11" ht="12.75">
      <c r="A11" s="132"/>
      <c r="B11" s="132"/>
      <c r="C11" s="131"/>
      <c r="D11" s="133" t="s">
        <v>142</v>
      </c>
      <c r="E11" s="133" t="s">
        <v>143</v>
      </c>
      <c r="F11" s="131" t="s">
        <v>144</v>
      </c>
      <c r="G11" s="131"/>
      <c r="H11" s="131"/>
      <c r="I11" s="131"/>
      <c r="J11" s="131"/>
      <c r="K11" s="131"/>
    </row>
    <row r="12" spans="1:11" ht="12.75">
      <c r="A12" s="132"/>
      <c r="B12" s="132"/>
      <c r="C12" s="131"/>
      <c r="D12" s="133"/>
      <c r="E12" s="133"/>
      <c r="F12" s="131" t="s">
        <v>145</v>
      </c>
      <c r="G12" s="131"/>
      <c r="H12" s="131" t="s">
        <v>92</v>
      </c>
      <c r="I12" s="131"/>
      <c r="J12" s="131" t="s">
        <v>93</v>
      </c>
      <c r="K12" s="131"/>
    </row>
    <row r="13" spans="1:11" ht="12.75">
      <c r="A13" s="132"/>
      <c r="B13" s="132"/>
      <c r="C13" s="131"/>
      <c r="D13" s="133"/>
      <c r="E13" s="133"/>
      <c r="F13" s="67" t="s">
        <v>142</v>
      </c>
      <c r="G13" s="67" t="s">
        <v>143</v>
      </c>
      <c r="H13" s="67" t="s">
        <v>142</v>
      </c>
      <c r="I13" s="67" t="s">
        <v>143</v>
      </c>
      <c r="J13" s="67" t="s">
        <v>142</v>
      </c>
      <c r="K13" s="67" t="s">
        <v>143</v>
      </c>
    </row>
    <row r="14" spans="1:11" ht="11.25" customHeight="1">
      <c r="A14" s="68">
        <v>1</v>
      </c>
      <c r="B14" s="68">
        <v>2</v>
      </c>
      <c r="C14" s="68">
        <v>3</v>
      </c>
      <c r="D14" s="68">
        <v>4</v>
      </c>
      <c r="E14" s="68">
        <v>5</v>
      </c>
      <c r="F14" s="68">
        <v>6</v>
      </c>
      <c r="G14" s="68">
        <v>7</v>
      </c>
      <c r="H14" s="68">
        <v>8</v>
      </c>
      <c r="I14" s="68">
        <v>9</v>
      </c>
      <c r="J14" s="68">
        <v>10</v>
      </c>
      <c r="K14" s="68">
        <v>11</v>
      </c>
    </row>
    <row r="15" spans="1:11" ht="12.75">
      <c r="A15" s="17" t="s">
        <v>146</v>
      </c>
      <c r="B15" s="67" t="s">
        <v>101</v>
      </c>
      <c r="C15" s="69">
        <f aca="true" t="shared" si="0" ref="C15:C34">D15+E15</f>
        <v>0</v>
      </c>
      <c r="D15" s="69">
        <f aca="true" t="shared" si="1" ref="D15:D34">F15+H15+J15</f>
        <v>0</v>
      </c>
      <c r="E15" s="69">
        <f aca="true" t="shared" si="2" ref="E15:E34">G15+I15+K15</f>
        <v>0</v>
      </c>
      <c r="F15" s="17">
        <v>0</v>
      </c>
      <c r="G15" s="17">
        <v>0</v>
      </c>
      <c r="H15" s="17"/>
      <c r="I15" s="17"/>
      <c r="J15" s="17"/>
      <c r="K15" s="17"/>
    </row>
    <row r="16" spans="1:11" ht="12.75">
      <c r="A16" s="17" t="s">
        <v>147</v>
      </c>
      <c r="B16" s="67" t="s">
        <v>148</v>
      </c>
      <c r="C16" s="69">
        <f t="shared" si="0"/>
        <v>0</v>
      </c>
      <c r="D16" s="69">
        <f t="shared" si="1"/>
        <v>0</v>
      </c>
      <c r="E16" s="69">
        <f t="shared" si="2"/>
        <v>0</v>
      </c>
      <c r="F16" s="17">
        <v>0</v>
      </c>
      <c r="G16" s="17">
        <v>0</v>
      </c>
      <c r="H16" s="17"/>
      <c r="I16" s="17"/>
      <c r="J16" s="17"/>
      <c r="K16" s="17"/>
    </row>
    <row r="17" spans="1:11" ht="12.75">
      <c r="A17" s="17" t="s">
        <v>149</v>
      </c>
      <c r="B17" s="67" t="s">
        <v>150</v>
      </c>
      <c r="C17" s="69">
        <f t="shared" si="0"/>
        <v>0</v>
      </c>
      <c r="D17" s="69">
        <f t="shared" si="1"/>
        <v>0</v>
      </c>
      <c r="E17" s="69">
        <f t="shared" si="2"/>
        <v>0</v>
      </c>
      <c r="F17" s="17">
        <v>0</v>
      </c>
      <c r="G17" s="17">
        <v>0</v>
      </c>
      <c r="H17" s="17"/>
      <c r="I17" s="17"/>
      <c r="J17" s="17"/>
      <c r="K17" s="17"/>
    </row>
    <row r="18" spans="1:11" ht="12.75">
      <c r="A18" s="17" t="s">
        <v>151</v>
      </c>
      <c r="B18" s="67" t="s">
        <v>108</v>
      </c>
      <c r="C18" s="69">
        <f t="shared" si="0"/>
        <v>0</v>
      </c>
      <c r="D18" s="69">
        <f t="shared" si="1"/>
        <v>0</v>
      </c>
      <c r="E18" s="69">
        <f t="shared" si="2"/>
        <v>0</v>
      </c>
      <c r="F18" s="17">
        <v>0</v>
      </c>
      <c r="G18" s="17">
        <v>0</v>
      </c>
      <c r="H18" s="17"/>
      <c r="I18" s="17"/>
      <c r="J18" s="17"/>
      <c r="K18" s="17"/>
    </row>
    <row r="19" spans="1:11" s="70" customFormat="1" ht="12.75">
      <c r="A19" s="17" t="s">
        <v>152</v>
      </c>
      <c r="B19" s="67" t="s">
        <v>153</v>
      </c>
      <c r="C19" s="69">
        <f t="shared" si="0"/>
        <v>0</v>
      </c>
      <c r="D19" s="69">
        <f t="shared" si="1"/>
        <v>0</v>
      </c>
      <c r="E19" s="69">
        <f t="shared" si="2"/>
        <v>0</v>
      </c>
      <c r="F19" s="17">
        <v>0</v>
      </c>
      <c r="G19" s="17">
        <v>0</v>
      </c>
      <c r="H19" s="17"/>
      <c r="I19" s="17"/>
      <c r="J19" s="17"/>
      <c r="K19" s="17"/>
    </row>
    <row r="20" spans="1:11" ht="12.75">
      <c r="A20" s="17" t="s">
        <v>154</v>
      </c>
      <c r="B20" s="67" t="s">
        <v>112</v>
      </c>
      <c r="C20" s="69">
        <f t="shared" si="0"/>
        <v>0</v>
      </c>
      <c r="D20" s="69">
        <f t="shared" si="1"/>
        <v>0</v>
      </c>
      <c r="E20" s="69">
        <f t="shared" si="2"/>
        <v>0</v>
      </c>
      <c r="F20" s="17">
        <v>0</v>
      </c>
      <c r="G20" s="17">
        <v>0</v>
      </c>
      <c r="H20" s="17"/>
      <c r="I20" s="17"/>
      <c r="J20" s="17"/>
      <c r="K20" s="17"/>
    </row>
    <row r="21" spans="1:11" ht="25.5">
      <c r="A21" s="17" t="s">
        <v>155</v>
      </c>
      <c r="B21" s="71" t="s">
        <v>156</v>
      </c>
      <c r="C21" s="69">
        <f t="shared" si="0"/>
        <v>0</v>
      </c>
      <c r="D21" s="69">
        <f t="shared" si="1"/>
        <v>0</v>
      </c>
      <c r="E21" s="69">
        <f t="shared" si="2"/>
        <v>0</v>
      </c>
      <c r="F21" s="17">
        <v>0</v>
      </c>
      <c r="G21" s="17">
        <v>0</v>
      </c>
      <c r="H21" s="17"/>
      <c r="I21" s="17"/>
      <c r="J21" s="17"/>
      <c r="K21" s="17"/>
    </row>
    <row r="22" spans="1:11" ht="25.5">
      <c r="A22" s="17" t="s">
        <v>157</v>
      </c>
      <c r="B22" s="71" t="s">
        <v>158</v>
      </c>
      <c r="C22" s="69">
        <f t="shared" si="0"/>
        <v>0</v>
      </c>
      <c r="D22" s="69">
        <f t="shared" si="1"/>
        <v>0</v>
      </c>
      <c r="E22" s="69">
        <f t="shared" si="2"/>
        <v>0</v>
      </c>
      <c r="F22" s="17">
        <v>0</v>
      </c>
      <c r="G22" s="17">
        <v>0</v>
      </c>
      <c r="H22" s="17"/>
      <c r="I22" s="17"/>
      <c r="J22" s="17"/>
      <c r="K22" s="17"/>
    </row>
    <row r="23" spans="1:11" ht="25.5">
      <c r="A23" s="17" t="s">
        <v>159</v>
      </c>
      <c r="B23" s="71" t="s">
        <v>160</v>
      </c>
      <c r="C23" s="69">
        <f t="shared" si="0"/>
        <v>0</v>
      </c>
      <c r="D23" s="69">
        <f t="shared" si="1"/>
        <v>0</v>
      </c>
      <c r="E23" s="69">
        <f t="shared" si="2"/>
        <v>0</v>
      </c>
      <c r="F23" s="17">
        <v>0</v>
      </c>
      <c r="G23" s="17">
        <v>0</v>
      </c>
      <c r="H23" s="17"/>
      <c r="I23" s="17"/>
      <c r="J23" s="17"/>
      <c r="K23" s="17"/>
    </row>
    <row r="24" spans="1:11" ht="12.75">
      <c r="A24" s="17" t="s">
        <v>161</v>
      </c>
      <c r="B24" s="67" t="s">
        <v>162</v>
      </c>
      <c r="C24" s="69">
        <f t="shared" si="0"/>
        <v>0</v>
      </c>
      <c r="D24" s="69">
        <f t="shared" si="1"/>
        <v>0</v>
      </c>
      <c r="E24" s="69">
        <f t="shared" si="2"/>
        <v>0</v>
      </c>
      <c r="F24" s="17">
        <v>0</v>
      </c>
      <c r="G24" s="17">
        <v>0</v>
      </c>
      <c r="H24" s="17"/>
      <c r="I24" s="17"/>
      <c r="J24" s="17"/>
      <c r="K24" s="17"/>
    </row>
    <row r="25" spans="1:11" ht="12.75">
      <c r="A25" s="17" t="s">
        <v>163</v>
      </c>
      <c r="B25" s="67" t="s">
        <v>117</v>
      </c>
      <c r="C25" s="69">
        <f t="shared" si="0"/>
        <v>0</v>
      </c>
      <c r="D25" s="69">
        <f t="shared" si="1"/>
        <v>0</v>
      </c>
      <c r="E25" s="69">
        <f t="shared" si="2"/>
        <v>0</v>
      </c>
      <c r="F25" s="17">
        <v>0</v>
      </c>
      <c r="G25" s="17">
        <v>0</v>
      </c>
      <c r="H25" s="17"/>
      <c r="I25" s="17"/>
      <c r="J25" s="17"/>
      <c r="K25" s="17"/>
    </row>
    <row r="26" spans="1:11" ht="12.75">
      <c r="A26" s="17" t="s">
        <v>164</v>
      </c>
      <c r="B26" s="67" t="s">
        <v>118</v>
      </c>
      <c r="C26" s="69">
        <f t="shared" si="0"/>
        <v>0</v>
      </c>
      <c r="D26" s="69">
        <f t="shared" si="1"/>
        <v>0</v>
      </c>
      <c r="E26" s="69">
        <f t="shared" si="2"/>
        <v>0</v>
      </c>
      <c r="F26" s="17">
        <v>0</v>
      </c>
      <c r="G26" s="17">
        <v>0</v>
      </c>
      <c r="H26" s="17"/>
      <c r="I26" s="17"/>
      <c r="J26" s="17"/>
      <c r="K26" s="17"/>
    </row>
    <row r="27" spans="1:11" ht="12.75">
      <c r="A27" s="17" t="s">
        <v>165</v>
      </c>
      <c r="B27" s="67" t="s">
        <v>166</v>
      </c>
      <c r="C27" s="69">
        <f t="shared" si="0"/>
        <v>0</v>
      </c>
      <c r="D27" s="69">
        <f t="shared" si="1"/>
        <v>0</v>
      </c>
      <c r="E27" s="69">
        <f t="shared" si="2"/>
        <v>0</v>
      </c>
      <c r="F27" s="17">
        <v>0</v>
      </c>
      <c r="G27" s="17">
        <v>0</v>
      </c>
      <c r="H27" s="17"/>
      <c r="I27" s="17"/>
      <c r="J27" s="17"/>
      <c r="K27" s="17"/>
    </row>
    <row r="28" spans="1:11" ht="12.75">
      <c r="A28" s="17" t="s">
        <v>167</v>
      </c>
      <c r="B28" s="67" t="s">
        <v>120</v>
      </c>
      <c r="C28" s="69">
        <f t="shared" si="0"/>
        <v>0</v>
      </c>
      <c r="D28" s="69">
        <f t="shared" si="1"/>
        <v>0</v>
      </c>
      <c r="E28" s="69">
        <f t="shared" si="2"/>
        <v>0</v>
      </c>
      <c r="F28" s="17">
        <v>0</v>
      </c>
      <c r="G28" s="17">
        <v>0</v>
      </c>
      <c r="H28" s="17"/>
      <c r="I28" s="17"/>
      <c r="J28" s="17"/>
      <c r="K28" s="17"/>
    </row>
    <row r="29" spans="1:11" ht="12.75">
      <c r="A29" s="17" t="s">
        <v>168</v>
      </c>
      <c r="B29" s="67" t="s">
        <v>169</v>
      </c>
      <c r="C29" s="69">
        <f t="shared" si="0"/>
        <v>0</v>
      </c>
      <c r="D29" s="69">
        <f t="shared" si="1"/>
        <v>0</v>
      </c>
      <c r="E29" s="69">
        <f t="shared" si="2"/>
        <v>0</v>
      </c>
      <c r="F29" s="17">
        <v>0</v>
      </c>
      <c r="G29" s="17">
        <v>0</v>
      </c>
      <c r="H29" s="17"/>
      <c r="I29" s="17"/>
      <c r="J29" s="17"/>
      <c r="K29" s="17"/>
    </row>
    <row r="30" spans="1:11" ht="12.75">
      <c r="A30" s="17" t="s">
        <v>170</v>
      </c>
      <c r="B30" s="67" t="s">
        <v>124</v>
      </c>
      <c r="C30" s="69">
        <f t="shared" si="0"/>
        <v>0</v>
      </c>
      <c r="D30" s="69">
        <f t="shared" si="1"/>
        <v>0</v>
      </c>
      <c r="E30" s="69">
        <f t="shared" si="2"/>
        <v>0</v>
      </c>
      <c r="F30" s="17">
        <v>0</v>
      </c>
      <c r="G30" s="17">
        <v>0</v>
      </c>
      <c r="H30" s="17"/>
      <c r="I30" s="17"/>
      <c r="J30" s="17"/>
      <c r="K30" s="17"/>
    </row>
    <row r="31" spans="1:11" ht="12.75">
      <c r="A31" s="17" t="s">
        <v>171</v>
      </c>
      <c r="B31" s="72" t="s">
        <v>125</v>
      </c>
      <c r="C31" s="69">
        <f t="shared" si="0"/>
        <v>0</v>
      </c>
      <c r="D31" s="69">
        <f t="shared" si="1"/>
        <v>0</v>
      </c>
      <c r="E31" s="69">
        <f t="shared" si="2"/>
        <v>0</v>
      </c>
      <c r="F31" s="17">
        <v>0</v>
      </c>
      <c r="G31" s="17">
        <v>0</v>
      </c>
      <c r="H31" s="17"/>
      <c r="I31" s="17"/>
      <c r="J31" s="17"/>
      <c r="K31" s="17"/>
    </row>
    <row r="32" spans="1:11" ht="12.75">
      <c r="A32" s="17" t="s">
        <v>172</v>
      </c>
      <c r="B32" s="67" t="s">
        <v>126</v>
      </c>
      <c r="C32" s="69">
        <f t="shared" si="0"/>
        <v>0</v>
      </c>
      <c r="D32" s="69">
        <f t="shared" si="1"/>
        <v>0</v>
      </c>
      <c r="E32" s="69">
        <f t="shared" si="2"/>
        <v>0</v>
      </c>
      <c r="F32" s="17">
        <v>0</v>
      </c>
      <c r="G32" s="17">
        <v>0</v>
      </c>
      <c r="H32" s="17"/>
      <c r="I32" s="17"/>
      <c r="J32" s="17"/>
      <c r="K32" s="17"/>
    </row>
    <row r="33" spans="1:11" ht="12.75">
      <c r="A33" s="17" t="s">
        <v>173</v>
      </c>
      <c r="B33" s="67" t="s">
        <v>127</v>
      </c>
      <c r="C33" s="69">
        <f t="shared" si="0"/>
        <v>0</v>
      </c>
      <c r="D33" s="69">
        <f t="shared" si="1"/>
        <v>0</v>
      </c>
      <c r="E33" s="69">
        <f t="shared" si="2"/>
        <v>0</v>
      </c>
      <c r="F33" s="17">
        <v>0</v>
      </c>
      <c r="G33" s="17">
        <v>0</v>
      </c>
      <c r="H33" s="17"/>
      <c r="I33" s="17"/>
      <c r="J33" s="17"/>
      <c r="K33" s="17"/>
    </row>
    <row r="34" spans="1:11" ht="25.5">
      <c r="A34" s="17"/>
      <c r="B34" s="71" t="s">
        <v>174</v>
      </c>
      <c r="C34" s="69">
        <f t="shared" si="0"/>
        <v>0</v>
      </c>
      <c r="D34" s="69">
        <f t="shared" si="1"/>
        <v>0</v>
      </c>
      <c r="E34" s="69">
        <f t="shared" si="2"/>
        <v>0</v>
      </c>
      <c r="F34" s="17">
        <v>0</v>
      </c>
      <c r="G34" s="17">
        <v>0</v>
      </c>
      <c r="H34" s="17"/>
      <c r="I34" s="17"/>
      <c r="J34" s="17"/>
      <c r="K34" s="17"/>
    </row>
    <row r="35" spans="1:11" ht="12.75">
      <c r="A35" s="69"/>
      <c r="B35" s="69" t="s">
        <v>128</v>
      </c>
      <c r="C35" s="73">
        <f aca="true" t="shared" si="3" ref="C35:K35">SUM(C15:C33)</f>
        <v>0</v>
      </c>
      <c r="D35" s="73">
        <f t="shared" si="3"/>
        <v>0</v>
      </c>
      <c r="E35" s="73">
        <f t="shared" si="3"/>
        <v>0</v>
      </c>
      <c r="F35" s="73">
        <f t="shared" si="3"/>
        <v>0</v>
      </c>
      <c r="G35" s="73">
        <f t="shared" si="3"/>
        <v>0</v>
      </c>
      <c r="H35" s="73">
        <f t="shared" si="3"/>
        <v>0</v>
      </c>
      <c r="I35" s="73">
        <f t="shared" si="3"/>
        <v>0</v>
      </c>
      <c r="J35" s="73">
        <f t="shared" si="3"/>
        <v>0</v>
      </c>
      <c r="K35" s="73">
        <f t="shared" si="3"/>
        <v>0</v>
      </c>
    </row>
    <row r="36" spans="1:10" ht="12.75">
      <c r="A36" s="70"/>
      <c r="B36" s="74"/>
      <c r="C36" s="74"/>
      <c r="D36" s="75"/>
      <c r="E36" s="75"/>
      <c r="F36" s="75"/>
      <c r="G36" s="75"/>
      <c r="H36" s="75"/>
      <c r="I36" s="75"/>
      <c r="J36" s="75"/>
    </row>
    <row r="37" spans="1:3" ht="12.75">
      <c r="A37" s="70"/>
      <c r="B37" s="74"/>
      <c r="C37" s="74"/>
    </row>
    <row r="38" spans="1:8" ht="12.75">
      <c r="A38" s="76"/>
      <c r="F38" s="77"/>
      <c r="G38" s="77"/>
      <c r="H38" s="78"/>
    </row>
    <row r="39" spans="1:8" ht="12.75">
      <c r="A39" s="79"/>
      <c r="H39" s="79"/>
    </row>
    <row r="40" spans="1:8" ht="12.75">
      <c r="A40" s="78" t="s">
        <v>175</v>
      </c>
      <c r="H40" s="80" t="s">
        <v>176</v>
      </c>
    </row>
  </sheetData>
  <sheetProtection/>
  <mergeCells count="11">
    <mergeCell ref="F12:G12"/>
    <mergeCell ref="H12:I12"/>
    <mergeCell ref="J12:K12"/>
    <mergeCell ref="B9:B13"/>
    <mergeCell ref="A9:A13"/>
    <mergeCell ref="C10:C13"/>
    <mergeCell ref="C9:K9"/>
    <mergeCell ref="D10:K10"/>
    <mergeCell ref="D11:D13"/>
    <mergeCell ref="E11:E13"/>
    <mergeCell ref="F11:K11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TFOMS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Sirotkin.DA</dc:creator>
  <cp:keywords/>
  <dc:description/>
  <cp:lastModifiedBy>Sirotkin.DA</cp:lastModifiedBy>
  <cp:lastPrinted>2016-02-25T07:45:59Z</cp:lastPrinted>
  <dcterms:created xsi:type="dcterms:W3CDTF">2016-02-08T07:42:54Z</dcterms:created>
  <dcterms:modified xsi:type="dcterms:W3CDTF">2019-08-02T10:11:45Z</dcterms:modified>
  <cp:category/>
  <cp:version/>
  <cp:contentType/>
  <cp:contentStatus/>
</cp:coreProperties>
</file>