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Отчет" sheetId="1" r:id="rId1"/>
  </sheets>
  <definedNames>
    <definedName name="ReportDate">TODAY()</definedName>
    <definedName name="ReportRespondent">"Н/Д"</definedName>
    <definedName name="ReportStatus">"Н/Д"</definedName>
    <definedName name="_xlnm.Print_Titles" localSheetId="0">Отчет!$5:$9</definedName>
  </definedNames>
  <calcPr calcId="125725"/>
</workbook>
</file>

<file path=xl/calcChain.xml><?xml version="1.0" encoding="utf-8"?>
<calcChain xmlns="http://schemas.openxmlformats.org/spreadsheetml/2006/main">
  <c r="S222" i="1"/>
  <c r="R222"/>
  <c r="S221"/>
  <c r="R221"/>
  <c r="Q221"/>
  <c r="P221"/>
  <c r="N221"/>
  <c r="K221"/>
  <c r="H221"/>
  <c r="S220"/>
  <c r="R220"/>
  <c r="Q220"/>
  <c r="P220"/>
  <c r="N220"/>
  <c r="K220"/>
  <c r="H220"/>
  <c r="S219"/>
  <c r="R219"/>
  <c r="Q219"/>
  <c r="P219"/>
  <c r="N219"/>
  <c r="K219"/>
  <c r="H219"/>
  <c r="O218"/>
  <c r="L218"/>
  <c r="I218"/>
  <c r="S218" s="1"/>
  <c r="S217"/>
  <c r="R217"/>
  <c r="Q217"/>
  <c r="P217"/>
  <c r="N217"/>
  <c r="K217"/>
  <c r="H217"/>
  <c r="S216"/>
  <c r="R216"/>
  <c r="Q216"/>
  <c r="P216"/>
  <c r="N216"/>
  <c r="K216"/>
  <c r="H216"/>
  <c r="S215"/>
  <c r="R215"/>
  <c r="Q215"/>
  <c r="P215"/>
  <c r="N215"/>
  <c r="K215"/>
  <c r="H215"/>
  <c r="S214"/>
  <c r="R214"/>
  <c r="Q214"/>
  <c r="P214"/>
  <c r="N214"/>
  <c r="K214"/>
  <c r="H214"/>
  <c r="S213"/>
  <c r="R213"/>
  <c r="Q213"/>
  <c r="P213"/>
  <c r="N213"/>
  <c r="K213"/>
  <c r="H213"/>
  <c r="S212"/>
  <c r="R212"/>
  <c r="Q212"/>
  <c r="P212"/>
  <c r="N212"/>
  <c r="K212"/>
  <c r="H212"/>
  <c r="Q211"/>
  <c r="P211"/>
  <c r="N211"/>
  <c r="K211"/>
  <c r="H211"/>
  <c r="S210"/>
  <c r="R210"/>
  <c r="Q210"/>
  <c r="P210"/>
  <c r="N210"/>
  <c r="K210"/>
  <c r="H210"/>
  <c r="S209"/>
  <c r="R209"/>
  <c r="Q209"/>
  <c r="P209"/>
  <c r="N209"/>
  <c r="K209"/>
  <c r="H209"/>
  <c r="S208"/>
  <c r="R208"/>
  <c r="Q208"/>
  <c r="P208"/>
  <c r="N208"/>
  <c r="K208"/>
  <c r="H208"/>
  <c r="S207"/>
  <c r="R207"/>
  <c r="Q207"/>
  <c r="P207"/>
  <c r="N207"/>
  <c r="K207"/>
  <c r="H207"/>
  <c r="Q206"/>
  <c r="P206"/>
  <c r="N206"/>
  <c r="K206"/>
  <c r="H206"/>
  <c r="S205"/>
  <c r="R205"/>
  <c r="Q205"/>
  <c r="P205"/>
  <c r="N205"/>
  <c r="K205"/>
  <c r="H205"/>
  <c r="O204"/>
  <c r="L204"/>
  <c r="I204"/>
  <c r="S204" s="1"/>
  <c r="O203"/>
  <c r="M203"/>
  <c r="N203" s="1"/>
  <c r="L203"/>
  <c r="J203"/>
  <c r="K203" s="1"/>
  <c r="I203"/>
  <c r="S203" s="1"/>
  <c r="G203"/>
  <c r="H203" s="1"/>
  <c r="P202"/>
  <c r="O202"/>
  <c r="R202" s="1"/>
  <c r="M202"/>
  <c r="N202" s="1"/>
  <c r="L202"/>
  <c r="J202"/>
  <c r="K202" s="1"/>
  <c r="I202"/>
  <c r="S202" s="1"/>
  <c r="G202"/>
  <c r="Q202" s="1"/>
  <c r="O201"/>
  <c r="M201"/>
  <c r="N201" s="1"/>
  <c r="L201"/>
  <c r="J201"/>
  <c r="K201" s="1"/>
  <c r="I201"/>
  <c r="R201" s="1"/>
  <c r="G201"/>
  <c r="H201" s="1"/>
  <c r="M200"/>
  <c r="N200" s="1"/>
  <c r="J200"/>
  <c r="K200" s="1"/>
  <c r="G200"/>
  <c r="H200" s="1"/>
  <c r="R199"/>
  <c r="O199"/>
  <c r="M199"/>
  <c r="N199" s="1"/>
  <c r="L199"/>
  <c r="J199"/>
  <c r="K199" s="1"/>
  <c r="I199"/>
  <c r="S199" s="1"/>
  <c r="G199"/>
  <c r="Q199" s="1"/>
  <c r="S198"/>
  <c r="R198"/>
  <c r="Q198"/>
  <c r="P198"/>
  <c r="N198"/>
  <c r="K198"/>
  <c r="H198"/>
  <c r="S197"/>
  <c r="R197"/>
  <c r="Q197"/>
  <c r="P197"/>
  <c r="N197"/>
  <c r="K197"/>
  <c r="H197"/>
  <c r="Q196"/>
  <c r="P196"/>
  <c r="N196"/>
  <c r="K196"/>
  <c r="H196"/>
  <c r="S195"/>
  <c r="R195"/>
  <c r="Q195"/>
  <c r="P195"/>
  <c r="N195"/>
  <c r="K195"/>
  <c r="H195"/>
  <c r="S194"/>
  <c r="R194"/>
  <c r="Q194"/>
  <c r="P194"/>
  <c r="N194"/>
  <c r="K194"/>
  <c r="H194"/>
  <c r="S193"/>
  <c r="R193"/>
  <c r="Q193"/>
  <c r="P193"/>
  <c r="N193"/>
  <c r="K193"/>
  <c r="H193"/>
  <c r="S192"/>
  <c r="R192"/>
  <c r="Q192"/>
  <c r="P192"/>
  <c r="N192"/>
  <c r="K192"/>
  <c r="H192"/>
  <c r="S191"/>
  <c r="R191"/>
  <c r="Q191"/>
  <c r="P191"/>
  <c r="N191"/>
  <c r="K191"/>
  <c r="H191"/>
  <c r="S190"/>
  <c r="R190"/>
  <c r="Q190"/>
  <c r="P190"/>
  <c r="N190"/>
  <c r="K190"/>
  <c r="H190"/>
  <c r="S189"/>
  <c r="R189"/>
  <c r="Q189"/>
  <c r="P189"/>
  <c r="N189"/>
  <c r="K189"/>
  <c r="H189"/>
  <c r="S188"/>
  <c r="R188"/>
  <c r="Q188"/>
  <c r="P188"/>
  <c r="N188"/>
  <c r="K188"/>
  <c r="H188"/>
  <c r="S187"/>
  <c r="R187"/>
  <c r="Q187"/>
  <c r="P187"/>
  <c r="N187"/>
  <c r="K187"/>
  <c r="H187"/>
  <c r="S186"/>
  <c r="R186"/>
  <c r="Q186"/>
  <c r="P186"/>
  <c r="N186"/>
  <c r="K186"/>
  <c r="H186"/>
  <c r="S185"/>
  <c r="R185"/>
  <c r="Q185"/>
  <c r="P185"/>
  <c r="N185"/>
  <c r="K185"/>
  <c r="H185"/>
  <c r="S184"/>
  <c r="R184"/>
  <c r="Q184"/>
  <c r="P184"/>
  <c r="N184"/>
  <c r="K184"/>
  <c r="H184"/>
  <c r="S183"/>
  <c r="R183"/>
  <c r="Q183"/>
  <c r="P183"/>
  <c r="N183"/>
  <c r="K183"/>
  <c r="H183"/>
  <c r="S182"/>
  <c r="R182"/>
  <c r="Q182"/>
  <c r="P182"/>
  <c r="N182"/>
  <c r="K182"/>
  <c r="H182"/>
  <c r="S181"/>
  <c r="R181"/>
  <c r="Q181"/>
  <c r="P181"/>
  <c r="N181"/>
  <c r="K181"/>
  <c r="H181"/>
  <c r="S180"/>
  <c r="R180"/>
  <c r="Q180"/>
  <c r="P180"/>
  <c r="N180"/>
  <c r="K180"/>
  <c r="H180"/>
  <c r="Q179"/>
  <c r="P179"/>
  <c r="N179"/>
  <c r="K179"/>
  <c r="H179"/>
  <c r="S178"/>
  <c r="R178"/>
  <c r="Q178"/>
  <c r="P178"/>
  <c r="N178"/>
  <c r="K178"/>
  <c r="H178"/>
  <c r="S177"/>
  <c r="R177"/>
  <c r="Q177"/>
  <c r="P177"/>
  <c r="N177"/>
  <c r="K177"/>
  <c r="H177"/>
  <c r="S176"/>
  <c r="R176"/>
  <c r="Q176"/>
  <c r="P176"/>
  <c r="N176"/>
  <c r="K176"/>
  <c r="H176"/>
  <c r="S175"/>
  <c r="R175"/>
  <c r="Q175"/>
  <c r="P175"/>
  <c r="N175"/>
  <c r="K175"/>
  <c r="H175"/>
  <c r="S174"/>
  <c r="R174"/>
  <c r="Q174"/>
  <c r="P174"/>
  <c r="N174"/>
  <c r="K174"/>
  <c r="H174"/>
  <c r="S173"/>
  <c r="R173"/>
  <c r="Q173"/>
  <c r="P173"/>
  <c r="N173"/>
  <c r="K173"/>
  <c r="H173"/>
  <c r="S172"/>
  <c r="R172"/>
  <c r="Q172"/>
  <c r="P172"/>
  <c r="N172"/>
  <c r="K172"/>
  <c r="H172"/>
  <c r="S171"/>
  <c r="R171"/>
  <c r="Q171"/>
  <c r="P171"/>
  <c r="N171"/>
  <c r="K171"/>
  <c r="H171"/>
  <c r="S170"/>
  <c r="R170"/>
  <c r="Q170"/>
  <c r="P170"/>
  <c r="N170"/>
  <c r="K170"/>
  <c r="H170"/>
  <c r="O169"/>
  <c r="M169"/>
  <c r="N169" s="1"/>
  <c r="L169"/>
  <c r="L168" s="1"/>
  <c r="L167" s="1"/>
  <c r="L165" s="1"/>
  <c r="J169"/>
  <c r="K169" s="1"/>
  <c r="I169"/>
  <c r="I168" s="1"/>
  <c r="G169"/>
  <c r="P169" s="1"/>
  <c r="O168"/>
  <c r="O167" s="1"/>
  <c r="S166"/>
  <c r="R166"/>
  <c r="Q166"/>
  <c r="P166"/>
  <c r="N166"/>
  <c r="K166"/>
  <c r="H166"/>
  <c r="S164"/>
  <c r="R164"/>
  <c r="S163"/>
  <c r="R163"/>
  <c r="Q163"/>
  <c r="P163"/>
  <c r="N163"/>
  <c r="K163"/>
  <c r="H163"/>
  <c r="S162"/>
  <c r="R162"/>
  <c r="Q162"/>
  <c r="P162"/>
  <c r="N162"/>
  <c r="K162"/>
  <c r="H162"/>
  <c r="S161"/>
  <c r="R161"/>
  <c r="Q161"/>
  <c r="P161"/>
  <c r="N161"/>
  <c r="K161"/>
  <c r="H161"/>
  <c r="S160"/>
  <c r="R160"/>
  <c r="Q160"/>
  <c r="P160"/>
  <c r="N160"/>
  <c r="K160"/>
  <c r="H160"/>
  <c r="S159"/>
  <c r="R159"/>
  <c r="Q159"/>
  <c r="P159"/>
  <c r="N159"/>
  <c r="K159"/>
  <c r="H159"/>
  <c r="S158"/>
  <c r="R158"/>
  <c r="Q158"/>
  <c r="P158"/>
  <c r="N158"/>
  <c r="K158"/>
  <c r="H158"/>
  <c r="O157"/>
  <c r="O156" s="1"/>
  <c r="M157"/>
  <c r="L157"/>
  <c r="L156" s="1"/>
  <c r="J157"/>
  <c r="I157"/>
  <c r="I156" s="1"/>
  <c r="G157"/>
  <c r="H157" s="1"/>
  <c r="Q155"/>
  <c r="P155"/>
  <c r="N155"/>
  <c r="K155"/>
  <c r="H155"/>
  <c r="S154"/>
  <c r="R154"/>
  <c r="Q154"/>
  <c r="P154"/>
  <c r="N154"/>
  <c r="K154"/>
  <c r="H154"/>
  <c r="Q153"/>
  <c r="P153"/>
  <c r="N153"/>
  <c r="K153"/>
  <c r="H153"/>
  <c r="S152"/>
  <c r="R152"/>
  <c r="Q152"/>
  <c r="P152"/>
  <c r="N152"/>
  <c r="K152"/>
  <c r="H152"/>
  <c r="O151"/>
  <c r="L151"/>
  <c r="I151"/>
  <c r="M150"/>
  <c r="J150"/>
  <c r="K150" s="1"/>
  <c r="G150"/>
  <c r="H150" s="1"/>
  <c r="O149"/>
  <c r="R149" s="1"/>
  <c r="M149"/>
  <c r="L149"/>
  <c r="J149"/>
  <c r="I149"/>
  <c r="G149"/>
  <c r="Q148"/>
  <c r="P148"/>
  <c r="N148"/>
  <c r="K148"/>
  <c r="H148"/>
  <c r="S147"/>
  <c r="R147"/>
  <c r="Q147"/>
  <c r="P147"/>
  <c r="N147"/>
  <c r="K147"/>
  <c r="H147"/>
  <c r="Q146"/>
  <c r="P146"/>
  <c r="N146"/>
  <c r="K146"/>
  <c r="H146"/>
  <c r="S145"/>
  <c r="R145"/>
  <c r="Q145"/>
  <c r="P145"/>
  <c r="N145"/>
  <c r="K145"/>
  <c r="H145"/>
  <c r="S144"/>
  <c r="R144"/>
  <c r="Q144"/>
  <c r="P144"/>
  <c r="N144"/>
  <c r="K144"/>
  <c r="H144"/>
  <c r="S143"/>
  <c r="R143"/>
  <c r="Q143"/>
  <c r="P143"/>
  <c r="N143"/>
  <c r="K143"/>
  <c r="H143"/>
  <c r="O142"/>
  <c r="O141" s="1"/>
  <c r="M142"/>
  <c r="N142" s="1"/>
  <c r="L142"/>
  <c r="L141" s="1"/>
  <c r="L140" s="1"/>
  <c r="J142"/>
  <c r="I142"/>
  <c r="I141" s="1"/>
  <c r="I140" s="1"/>
  <c r="G142"/>
  <c r="S139"/>
  <c r="R139"/>
  <c r="Q139"/>
  <c r="P139"/>
  <c r="N139"/>
  <c r="K139"/>
  <c r="H139"/>
  <c r="S137"/>
  <c r="R137"/>
  <c r="S136"/>
  <c r="R136"/>
  <c r="Q136"/>
  <c r="P136"/>
  <c r="N136"/>
  <c r="K136"/>
  <c r="H136"/>
  <c r="S135"/>
  <c r="R135"/>
  <c r="Q135"/>
  <c r="P135"/>
  <c r="N135"/>
  <c r="K135"/>
  <c r="H135"/>
  <c r="S134"/>
  <c r="R134"/>
  <c r="Q134"/>
  <c r="P134"/>
  <c r="N134"/>
  <c r="K134"/>
  <c r="H134"/>
  <c r="O133"/>
  <c r="L133"/>
  <c r="I133"/>
  <c r="S132"/>
  <c r="R132"/>
  <c r="Q132"/>
  <c r="P132"/>
  <c r="N132"/>
  <c r="K132"/>
  <c r="H132"/>
  <c r="S131"/>
  <c r="R131"/>
  <c r="Q131"/>
  <c r="P131"/>
  <c r="N131"/>
  <c r="K131"/>
  <c r="H131"/>
  <c r="S130"/>
  <c r="R130"/>
  <c r="Q130"/>
  <c r="P130"/>
  <c r="N130"/>
  <c r="K130"/>
  <c r="H130"/>
  <c r="S129"/>
  <c r="R129"/>
  <c r="Q129"/>
  <c r="P129"/>
  <c r="N129"/>
  <c r="K129"/>
  <c r="H129"/>
  <c r="S128"/>
  <c r="R128"/>
  <c r="Q128"/>
  <c r="P128"/>
  <c r="N128"/>
  <c r="K128"/>
  <c r="H128"/>
  <c r="S127"/>
  <c r="R127"/>
  <c r="Q127"/>
  <c r="P127"/>
  <c r="N127"/>
  <c r="K127"/>
  <c r="H127"/>
  <c r="Q126"/>
  <c r="P126"/>
  <c r="N126"/>
  <c r="K126"/>
  <c r="H126"/>
  <c r="S125"/>
  <c r="R125"/>
  <c r="Q125"/>
  <c r="P125"/>
  <c r="N125"/>
  <c r="K125"/>
  <c r="H125"/>
  <c r="S124"/>
  <c r="R124"/>
  <c r="Q124"/>
  <c r="P124"/>
  <c r="N124"/>
  <c r="K124"/>
  <c r="H124"/>
  <c r="S123"/>
  <c r="R123"/>
  <c r="Q123"/>
  <c r="P123"/>
  <c r="N123"/>
  <c r="K123"/>
  <c r="H123"/>
  <c r="S122"/>
  <c r="R122"/>
  <c r="Q122"/>
  <c r="P122"/>
  <c r="N122"/>
  <c r="K122"/>
  <c r="H122"/>
  <c r="Q121"/>
  <c r="P121"/>
  <c r="N121"/>
  <c r="K121"/>
  <c r="H121"/>
  <c r="S120"/>
  <c r="R120"/>
  <c r="Q120"/>
  <c r="P120"/>
  <c r="N120"/>
  <c r="K120"/>
  <c r="H120"/>
  <c r="O119"/>
  <c r="L119"/>
  <c r="I119"/>
  <c r="R119" s="1"/>
  <c r="O118"/>
  <c r="M118"/>
  <c r="L118"/>
  <c r="J118"/>
  <c r="I118"/>
  <c r="G118"/>
  <c r="O117"/>
  <c r="S117" s="1"/>
  <c r="M117"/>
  <c r="L117"/>
  <c r="J117"/>
  <c r="I117"/>
  <c r="G117"/>
  <c r="O116"/>
  <c r="M116"/>
  <c r="L116"/>
  <c r="J116"/>
  <c r="I116"/>
  <c r="G116"/>
  <c r="M115"/>
  <c r="J115"/>
  <c r="G115"/>
  <c r="O114"/>
  <c r="N114" s="1"/>
  <c r="M114"/>
  <c r="L114"/>
  <c r="K115" s="1"/>
  <c r="J114"/>
  <c r="I114"/>
  <c r="G114"/>
  <c r="Q114" s="1"/>
  <c r="S113"/>
  <c r="R113"/>
  <c r="Q113"/>
  <c r="P113"/>
  <c r="N113"/>
  <c r="K113"/>
  <c r="H113"/>
  <c r="S112"/>
  <c r="R112"/>
  <c r="Q112"/>
  <c r="P112"/>
  <c r="N112"/>
  <c r="K112"/>
  <c r="H112"/>
  <c r="Q111"/>
  <c r="P111"/>
  <c r="N111"/>
  <c r="K111"/>
  <c r="H111"/>
  <c r="S110"/>
  <c r="R110"/>
  <c r="Q110"/>
  <c r="P110"/>
  <c r="N110"/>
  <c r="K110"/>
  <c r="H110"/>
  <c r="S109"/>
  <c r="R109"/>
  <c r="Q109"/>
  <c r="P109"/>
  <c r="N109"/>
  <c r="K109"/>
  <c r="H109"/>
  <c r="S108"/>
  <c r="R108"/>
  <c r="Q108"/>
  <c r="P108"/>
  <c r="N108"/>
  <c r="K108"/>
  <c r="H108"/>
  <c r="S107"/>
  <c r="R107"/>
  <c r="Q107"/>
  <c r="P107"/>
  <c r="N107"/>
  <c r="K107"/>
  <c r="H107"/>
  <c r="S106"/>
  <c r="R106"/>
  <c r="Q106"/>
  <c r="P106"/>
  <c r="N106"/>
  <c r="K106"/>
  <c r="H106"/>
  <c r="S105"/>
  <c r="R105"/>
  <c r="Q105"/>
  <c r="P105"/>
  <c r="N105"/>
  <c r="K105"/>
  <c r="H105"/>
  <c r="S104"/>
  <c r="R104"/>
  <c r="Q104"/>
  <c r="P104"/>
  <c r="N104"/>
  <c r="K104"/>
  <c r="H104"/>
  <c r="S103"/>
  <c r="R103"/>
  <c r="Q103"/>
  <c r="P103"/>
  <c r="N103"/>
  <c r="K103"/>
  <c r="H103"/>
  <c r="S102"/>
  <c r="R102"/>
  <c r="Q102"/>
  <c r="P102"/>
  <c r="N102"/>
  <c r="K102"/>
  <c r="H102"/>
  <c r="S101"/>
  <c r="R101"/>
  <c r="Q101"/>
  <c r="P101"/>
  <c r="N101"/>
  <c r="K101"/>
  <c r="H101"/>
  <c r="S100"/>
  <c r="R100"/>
  <c r="Q100"/>
  <c r="P100"/>
  <c r="N100"/>
  <c r="K100"/>
  <c r="H100"/>
  <c r="S99"/>
  <c r="R99"/>
  <c r="Q99"/>
  <c r="P99"/>
  <c r="N99"/>
  <c r="K99"/>
  <c r="H99"/>
  <c r="S98"/>
  <c r="R98"/>
  <c r="Q98"/>
  <c r="P98"/>
  <c r="N98"/>
  <c r="K98"/>
  <c r="H98"/>
  <c r="S97"/>
  <c r="R97"/>
  <c r="Q97"/>
  <c r="P97"/>
  <c r="N97"/>
  <c r="K97"/>
  <c r="H97"/>
  <c r="S96"/>
  <c r="R96"/>
  <c r="Q96"/>
  <c r="P96"/>
  <c r="N96"/>
  <c r="K96"/>
  <c r="H96"/>
  <c r="S95"/>
  <c r="R95"/>
  <c r="Q95"/>
  <c r="P95"/>
  <c r="N95"/>
  <c r="K95"/>
  <c r="H95"/>
  <c r="Q94"/>
  <c r="P94"/>
  <c r="N94"/>
  <c r="K94"/>
  <c r="H94"/>
  <c r="S93"/>
  <c r="R93"/>
  <c r="Q93"/>
  <c r="P93"/>
  <c r="N93"/>
  <c r="K93"/>
  <c r="H93"/>
  <c r="S92"/>
  <c r="R92"/>
  <c r="Q92"/>
  <c r="P92"/>
  <c r="N92"/>
  <c r="K92"/>
  <c r="H92"/>
  <c r="S91"/>
  <c r="R91"/>
  <c r="Q91"/>
  <c r="P91"/>
  <c r="N91"/>
  <c r="K91"/>
  <c r="H91"/>
  <c r="S90"/>
  <c r="R90"/>
  <c r="Q90"/>
  <c r="P90"/>
  <c r="N90"/>
  <c r="K90"/>
  <c r="H90"/>
  <c r="S89"/>
  <c r="R89"/>
  <c r="Q89"/>
  <c r="P89"/>
  <c r="N89"/>
  <c r="K89"/>
  <c r="H89"/>
  <c r="O88"/>
  <c r="N88" s="1"/>
  <c r="M88"/>
  <c r="L88"/>
  <c r="J88"/>
  <c r="I88"/>
  <c r="G88"/>
  <c r="Q88" s="1"/>
  <c r="S87"/>
  <c r="R87"/>
  <c r="Q87"/>
  <c r="P87"/>
  <c r="N87"/>
  <c r="K87"/>
  <c r="H87"/>
  <c r="S86"/>
  <c r="R86"/>
  <c r="Q86"/>
  <c r="P86"/>
  <c r="N86"/>
  <c r="K86"/>
  <c r="H86"/>
  <c r="S85"/>
  <c r="R85"/>
  <c r="Q85"/>
  <c r="P85"/>
  <c r="N85"/>
  <c r="K85"/>
  <c r="H85"/>
  <c r="O84"/>
  <c r="M84"/>
  <c r="L84"/>
  <c r="L83" s="1"/>
  <c r="L82" s="1"/>
  <c r="J84"/>
  <c r="I84"/>
  <c r="R84" s="1"/>
  <c r="G84"/>
  <c r="Q84" s="1"/>
  <c r="S81"/>
  <c r="R81"/>
  <c r="Q81"/>
  <c r="P81"/>
  <c r="N81"/>
  <c r="K81"/>
  <c r="H81"/>
  <c r="S78"/>
  <c r="R78"/>
  <c r="O77"/>
  <c r="O75" s="1"/>
  <c r="L77"/>
  <c r="L75" s="1"/>
  <c r="I77"/>
  <c r="R77" s="1"/>
  <c r="S76"/>
  <c r="R76"/>
  <c r="O74"/>
  <c r="N74" s="1"/>
  <c r="M74"/>
  <c r="L74"/>
  <c r="J74"/>
  <c r="I74"/>
  <c r="G74"/>
  <c r="P74" s="1"/>
  <c r="O73"/>
  <c r="N73" s="1"/>
  <c r="M73"/>
  <c r="L73"/>
  <c r="J73"/>
  <c r="K73" s="1"/>
  <c r="I73"/>
  <c r="G73"/>
  <c r="P73" s="1"/>
  <c r="O72"/>
  <c r="M72"/>
  <c r="L72"/>
  <c r="J72"/>
  <c r="I72"/>
  <c r="H72"/>
  <c r="G72"/>
  <c r="O70"/>
  <c r="M70"/>
  <c r="N70" s="1"/>
  <c r="L70"/>
  <c r="K70"/>
  <c r="J70"/>
  <c r="I70"/>
  <c r="G70"/>
  <c r="H70" s="1"/>
  <c r="O69"/>
  <c r="M69"/>
  <c r="L69"/>
  <c r="J69"/>
  <c r="I69"/>
  <c r="G69"/>
  <c r="P69" s="1"/>
  <c r="O68"/>
  <c r="M68"/>
  <c r="L68"/>
  <c r="J68"/>
  <c r="I68"/>
  <c r="G68"/>
  <c r="R67"/>
  <c r="O67"/>
  <c r="N67" s="1"/>
  <c r="M67"/>
  <c r="L67"/>
  <c r="J67"/>
  <c r="I67"/>
  <c r="G67"/>
  <c r="P67" s="1"/>
  <c r="O66"/>
  <c r="M66"/>
  <c r="L66"/>
  <c r="J66"/>
  <c r="I66"/>
  <c r="S66" s="1"/>
  <c r="G66"/>
  <c r="P66" s="1"/>
  <c r="O65"/>
  <c r="M65"/>
  <c r="M64" s="1"/>
  <c r="L65"/>
  <c r="J65"/>
  <c r="I65"/>
  <c r="G65"/>
  <c r="O62"/>
  <c r="M62"/>
  <c r="L62"/>
  <c r="J62"/>
  <c r="I62"/>
  <c r="R62" s="1"/>
  <c r="G62"/>
  <c r="P61"/>
  <c r="O61"/>
  <c r="R61" s="1"/>
  <c r="M61"/>
  <c r="L61"/>
  <c r="K61" s="1"/>
  <c r="J61"/>
  <c r="I61"/>
  <c r="G61"/>
  <c r="H61" s="1"/>
  <c r="Q60"/>
  <c r="O60"/>
  <c r="M60"/>
  <c r="P60" s="1"/>
  <c r="L60"/>
  <c r="K60" s="1"/>
  <c r="J60"/>
  <c r="I60"/>
  <c r="R60" s="1"/>
  <c r="G60"/>
  <c r="O59"/>
  <c r="M59"/>
  <c r="N59" s="1"/>
  <c r="L59"/>
  <c r="J59"/>
  <c r="I59"/>
  <c r="G59"/>
  <c r="P59" s="1"/>
  <c r="O58"/>
  <c r="S58" s="1"/>
  <c r="M58"/>
  <c r="L58"/>
  <c r="J58"/>
  <c r="K58" s="1"/>
  <c r="I58"/>
  <c r="G58"/>
  <c r="O57"/>
  <c r="M57"/>
  <c r="L57"/>
  <c r="J57"/>
  <c r="I57"/>
  <c r="R57" s="1"/>
  <c r="G57"/>
  <c r="Q57" s="1"/>
  <c r="M56"/>
  <c r="N56" s="1"/>
  <c r="J56"/>
  <c r="G56"/>
  <c r="O55"/>
  <c r="M55"/>
  <c r="L55"/>
  <c r="J55"/>
  <c r="I55"/>
  <c r="R55" s="1"/>
  <c r="G55"/>
  <c r="O54"/>
  <c r="S54" s="1"/>
  <c r="M54"/>
  <c r="L54"/>
  <c r="L48" s="1"/>
  <c r="J54"/>
  <c r="I54"/>
  <c r="I48" s="1"/>
  <c r="G54"/>
  <c r="P54" s="1"/>
  <c r="O53"/>
  <c r="M53"/>
  <c r="L53"/>
  <c r="J53"/>
  <c r="K53" s="1"/>
  <c r="I53"/>
  <c r="S53" s="1"/>
  <c r="G53"/>
  <c r="O52"/>
  <c r="M52"/>
  <c r="P52" s="1"/>
  <c r="L52"/>
  <c r="J52"/>
  <c r="I52"/>
  <c r="G52"/>
  <c r="M51"/>
  <c r="J51"/>
  <c r="G51"/>
  <c r="P51" s="1"/>
  <c r="O50"/>
  <c r="O49" s="1"/>
  <c r="M50"/>
  <c r="L50"/>
  <c r="K51" s="1"/>
  <c r="J50"/>
  <c r="I50"/>
  <c r="G50"/>
  <c r="G48"/>
  <c r="J44"/>
  <c r="O43"/>
  <c r="M43"/>
  <c r="L43"/>
  <c r="L47" s="1"/>
  <c r="K43"/>
  <c r="J43"/>
  <c r="I43"/>
  <c r="G43"/>
  <c r="P43" s="1"/>
  <c r="O42"/>
  <c r="M42"/>
  <c r="L42"/>
  <c r="J42"/>
  <c r="I42"/>
  <c r="H42" s="1"/>
  <c r="G42"/>
  <c r="M41"/>
  <c r="M45" s="1"/>
  <c r="J41"/>
  <c r="J45" s="1"/>
  <c r="G41"/>
  <c r="O40"/>
  <c r="M40"/>
  <c r="L40"/>
  <c r="J40"/>
  <c r="I40"/>
  <c r="G40"/>
  <c r="R39"/>
  <c r="O39"/>
  <c r="M39"/>
  <c r="L39"/>
  <c r="J39"/>
  <c r="I39"/>
  <c r="G39"/>
  <c r="O38"/>
  <c r="M38"/>
  <c r="L38"/>
  <c r="J38"/>
  <c r="K38" s="1"/>
  <c r="I38"/>
  <c r="G38"/>
  <c r="P37"/>
  <c r="O37"/>
  <c r="M37"/>
  <c r="L37"/>
  <c r="K37" s="1"/>
  <c r="J37"/>
  <c r="I37"/>
  <c r="S37" s="1"/>
  <c r="G37"/>
  <c r="O36"/>
  <c r="M36"/>
  <c r="L36"/>
  <c r="K36" s="1"/>
  <c r="J36"/>
  <c r="I36"/>
  <c r="R36" s="1"/>
  <c r="G36"/>
  <c r="Q36" s="1"/>
  <c r="O35"/>
  <c r="N35" s="1"/>
  <c r="M35"/>
  <c r="L35"/>
  <c r="J35"/>
  <c r="I35"/>
  <c r="G35"/>
  <c r="S34"/>
  <c r="O34"/>
  <c r="N34" s="1"/>
  <c r="M34"/>
  <c r="L34"/>
  <c r="K34" s="1"/>
  <c r="J34"/>
  <c r="I34"/>
  <c r="G34"/>
  <c r="O33"/>
  <c r="M33"/>
  <c r="L33"/>
  <c r="J33"/>
  <c r="I33"/>
  <c r="R33" s="1"/>
  <c r="G33"/>
  <c r="Q33" s="1"/>
  <c r="O32"/>
  <c r="M32"/>
  <c r="N32" s="1"/>
  <c r="L32"/>
  <c r="J32"/>
  <c r="I32"/>
  <c r="R32" s="1"/>
  <c r="G32"/>
  <c r="O31"/>
  <c r="N31"/>
  <c r="M31"/>
  <c r="L31"/>
  <c r="J31"/>
  <c r="K31" s="1"/>
  <c r="I31"/>
  <c r="G31"/>
  <c r="O30"/>
  <c r="N30" s="1"/>
  <c r="M30"/>
  <c r="L30"/>
  <c r="J30"/>
  <c r="I30"/>
  <c r="G30"/>
  <c r="O29"/>
  <c r="M29"/>
  <c r="N29" s="1"/>
  <c r="L29"/>
  <c r="J29"/>
  <c r="K29" s="1"/>
  <c r="I29"/>
  <c r="S29" s="1"/>
  <c r="G29"/>
  <c r="O28"/>
  <c r="M28"/>
  <c r="L28"/>
  <c r="K28" s="1"/>
  <c r="J28"/>
  <c r="I28"/>
  <c r="G28"/>
  <c r="O27"/>
  <c r="M27"/>
  <c r="L27"/>
  <c r="J27"/>
  <c r="I27"/>
  <c r="S27" s="1"/>
  <c r="G27"/>
  <c r="P27" s="1"/>
  <c r="O26"/>
  <c r="M26"/>
  <c r="L26"/>
  <c r="J26"/>
  <c r="I26"/>
  <c r="G26"/>
  <c r="O25"/>
  <c r="M25"/>
  <c r="L25"/>
  <c r="K25" s="1"/>
  <c r="J25"/>
  <c r="I25"/>
  <c r="G25"/>
  <c r="P25" s="1"/>
  <c r="M24"/>
  <c r="J24"/>
  <c r="G24"/>
  <c r="O23"/>
  <c r="M23"/>
  <c r="L23"/>
  <c r="J23"/>
  <c r="I23"/>
  <c r="G23"/>
  <c r="O22"/>
  <c r="M22"/>
  <c r="L22"/>
  <c r="J22"/>
  <c r="I22"/>
  <c r="R22" s="1"/>
  <c r="G22"/>
  <c r="O21"/>
  <c r="M21"/>
  <c r="L21"/>
  <c r="K21"/>
  <c r="J21"/>
  <c r="I21"/>
  <c r="G21"/>
  <c r="S20"/>
  <c r="O20"/>
  <c r="N20" s="1"/>
  <c r="M20"/>
  <c r="L20"/>
  <c r="J20"/>
  <c r="I20"/>
  <c r="G20"/>
  <c r="Q20" s="1"/>
  <c r="O19"/>
  <c r="M19"/>
  <c r="M18" s="1"/>
  <c r="L19"/>
  <c r="L18" s="1"/>
  <c r="J19"/>
  <c r="J18" s="1"/>
  <c r="I19"/>
  <c r="G19"/>
  <c r="O17"/>
  <c r="M17"/>
  <c r="L17"/>
  <c r="K17" s="1"/>
  <c r="J17"/>
  <c r="I17"/>
  <c r="R17" s="1"/>
  <c r="G17"/>
  <c r="P16"/>
  <c r="O16"/>
  <c r="M16"/>
  <c r="L16"/>
  <c r="J16"/>
  <c r="I16"/>
  <c r="H16" s="1"/>
  <c r="G16"/>
  <c r="O15"/>
  <c r="M15"/>
  <c r="L15"/>
  <c r="J15"/>
  <c r="J14" s="1"/>
  <c r="I15"/>
  <c r="R15" s="1"/>
  <c r="G15"/>
  <c r="O11"/>
  <c r="M11"/>
  <c r="Q11" s="1"/>
  <c r="L11"/>
  <c r="J11"/>
  <c r="I11"/>
  <c r="G11"/>
  <c r="K30" l="1"/>
  <c r="Q16"/>
  <c r="N24"/>
  <c r="P30"/>
  <c r="R31"/>
  <c r="N38"/>
  <c r="O46"/>
  <c r="N53"/>
  <c r="P58"/>
  <c r="R59"/>
  <c r="N66"/>
  <c r="K88"/>
  <c r="K149"/>
  <c r="R69"/>
  <c r="K56"/>
  <c r="P57"/>
  <c r="N22"/>
  <c r="P26"/>
  <c r="Q27"/>
  <c r="Q37"/>
  <c r="M46"/>
  <c r="N51"/>
  <c r="I64"/>
  <c r="I63" s="1"/>
  <c r="N21"/>
  <c r="K24"/>
  <c r="N27"/>
  <c r="S35"/>
  <c r="K42"/>
  <c r="N57"/>
  <c r="N62"/>
  <c r="K66"/>
  <c r="R68"/>
  <c r="Q69"/>
  <c r="K72"/>
  <c r="K74"/>
  <c r="N84"/>
  <c r="S88"/>
  <c r="R117"/>
  <c r="S116"/>
  <c r="K15"/>
  <c r="H20"/>
  <c r="N25"/>
  <c r="Q61"/>
  <c r="K62"/>
  <c r="R204"/>
  <c r="O14"/>
  <c r="H31"/>
  <c r="N39"/>
  <c r="M47"/>
  <c r="P53"/>
  <c r="N54"/>
  <c r="N65"/>
  <c r="K69"/>
  <c r="K116"/>
  <c r="K118"/>
  <c r="S142"/>
  <c r="N58"/>
  <c r="Q25"/>
  <c r="R118"/>
  <c r="P36"/>
  <c r="R19"/>
  <c r="K32"/>
  <c r="S39"/>
  <c r="P41"/>
  <c r="J47"/>
  <c r="R54"/>
  <c r="S67"/>
  <c r="R73"/>
  <c r="P116"/>
  <c r="Q118"/>
  <c r="R133"/>
  <c r="P20"/>
  <c r="I47"/>
  <c r="P56"/>
  <c r="K11"/>
  <c r="O44"/>
  <c r="H54"/>
  <c r="S22"/>
  <c r="P24"/>
  <c r="K26"/>
  <c r="S30"/>
  <c r="Q32"/>
  <c r="P33"/>
  <c r="R52"/>
  <c r="Q65"/>
  <c r="N68"/>
  <c r="O71"/>
  <c r="N117"/>
  <c r="N157"/>
  <c r="Q201"/>
  <c r="O13"/>
  <c r="O12" s="1"/>
  <c r="L44"/>
  <c r="K45" s="1"/>
  <c r="R43"/>
  <c r="H55"/>
  <c r="H60"/>
  <c r="S62"/>
  <c r="P118"/>
  <c r="P19"/>
  <c r="P22"/>
  <c r="K23"/>
  <c r="R26"/>
  <c r="P29"/>
  <c r="R35"/>
  <c r="P39"/>
  <c r="K40"/>
  <c r="H52"/>
  <c r="L80"/>
  <c r="H115"/>
  <c r="H142"/>
  <c r="K16"/>
  <c r="K20"/>
  <c r="R21"/>
  <c r="N26"/>
  <c r="R28"/>
  <c r="R29"/>
  <c r="S31"/>
  <c r="R38"/>
  <c r="R42"/>
  <c r="O48"/>
  <c r="R48" s="1"/>
  <c r="Q52"/>
  <c r="Q59"/>
  <c r="S61"/>
  <c r="P65"/>
  <c r="K67"/>
  <c r="K84"/>
  <c r="P88"/>
  <c r="P114"/>
  <c r="P117"/>
  <c r="N118"/>
  <c r="M141"/>
  <c r="R151"/>
  <c r="Q169"/>
  <c r="R203"/>
  <c r="S17"/>
  <c r="Q149"/>
  <c r="N150"/>
  <c r="Q200"/>
  <c r="R23"/>
  <c r="R25"/>
  <c r="R34"/>
  <c r="R37"/>
  <c r="R40"/>
  <c r="R70"/>
  <c r="S16"/>
  <c r="N17"/>
  <c r="R20"/>
  <c r="H25"/>
  <c r="R27"/>
  <c r="H34"/>
  <c r="H37"/>
  <c r="G44"/>
  <c r="Q42"/>
  <c r="K47"/>
  <c r="H67"/>
  <c r="K68"/>
  <c r="I71"/>
  <c r="P84"/>
  <c r="N116"/>
  <c r="P157"/>
  <c r="P200"/>
  <c r="N41"/>
  <c r="Q54"/>
  <c r="H56"/>
  <c r="L64"/>
  <c r="L63" s="1"/>
  <c r="O83"/>
  <c r="O82" s="1"/>
  <c r="O80" s="1"/>
  <c r="H199"/>
  <c r="H202"/>
  <c r="Q39"/>
  <c r="K35"/>
  <c r="J64"/>
  <c r="Q22"/>
  <c r="I83"/>
  <c r="R83" s="1"/>
  <c r="H11"/>
  <c r="Q19"/>
  <c r="H29"/>
  <c r="H32"/>
  <c r="N33"/>
  <c r="K41"/>
  <c r="S42"/>
  <c r="K54"/>
  <c r="K59"/>
  <c r="H62"/>
  <c r="R65"/>
  <c r="H68"/>
  <c r="S84"/>
  <c r="R88"/>
  <c r="S119"/>
  <c r="S149"/>
  <c r="L138"/>
  <c r="M14"/>
  <c r="O18"/>
  <c r="P21"/>
  <c r="S25"/>
  <c r="Q29"/>
  <c r="K33"/>
  <c r="H35"/>
  <c r="N36"/>
  <c r="P38"/>
  <c r="P42"/>
  <c r="I46"/>
  <c r="N50"/>
  <c r="N52"/>
  <c r="N55"/>
  <c r="S59"/>
  <c r="N60"/>
  <c r="H65"/>
  <c r="N69"/>
  <c r="S70"/>
  <c r="L71"/>
  <c r="H88"/>
  <c r="H114"/>
  <c r="P149"/>
  <c r="K157"/>
  <c r="R169"/>
  <c r="N42"/>
  <c r="K57"/>
  <c r="N149"/>
  <c r="O165"/>
  <c r="K19"/>
  <c r="N23"/>
  <c r="H33"/>
  <c r="N40"/>
  <c r="S43"/>
  <c r="I49"/>
  <c r="R49" s="1"/>
  <c r="K52"/>
  <c r="N61"/>
  <c r="N115"/>
  <c r="K142"/>
  <c r="R168"/>
  <c r="N28"/>
  <c r="P31"/>
  <c r="K39"/>
  <c r="G14"/>
  <c r="Q14" s="1"/>
  <c r="H50"/>
  <c r="Q67"/>
  <c r="K117"/>
  <c r="H17"/>
  <c r="K27"/>
  <c r="K22"/>
  <c r="N37"/>
  <c r="H57"/>
  <c r="H69"/>
  <c r="J46"/>
  <c r="N72"/>
  <c r="R218"/>
  <c r="S71"/>
  <c r="K18"/>
  <c r="N45"/>
  <c r="O140"/>
  <c r="R140" s="1"/>
  <c r="R141"/>
  <c r="S141"/>
  <c r="R156"/>
  <c r="S156"/>
  <c r="N18"/>
  <c r="S49"/>
  <c r="I14"/>
  <c r="H15"/>
  <c r="S33"/>
  <c r="Q35"/>
  <c r="N43"/>
  <c r="M44"/>
  <c r="N44" s="1"/>
  <c r="O47"/>
  <c r="S47" s="1"/>
  <c r="K65"/>
  <c r="S69"/>
  <c r="I82"/>
  <c r="S114"/>
  <c r="H118"/>
  <c r="S133"/>
  <c r="I138"/>
  <c r="R142"/>
  <c r="Q150"/>
  <c r="H51"/>
  <c r="S11"/>
  <c r="S15"/>
  <c r="R16"/>
  <c r="Q17"/>
  <c r="S32"/>
  <c r="Q34"/>
  <c r="P35"/>
  <c r="M48"/>
  <c r="S50"/>
  <c r="S55"/>
  <c r="H59"/>
  <c r="S60"/>
  <c r="Q62"/>
  <c r="S68"/>
  <c r="Q70"/>
  <c r="H84"/>
  <c r="R114"/>
  <c r="H117"/>
  <c r="S118"/>
  <c r="Q142"/>
  <c r="P150"/>
  <c r="S157"/>
  <c r="P199"/>
  <c r="S201"/>
  <c r="Q203"/>
  <c r="R11"/>
  <c r="P17"/>
  <c r="N19"/>
  <c r="H30"/>
  <c r="P34"/>
  <c r="R50"/>
  <c r="H53"/>
  <c r="H58"/>
  <c r="P62"/>
  <c r="H66"/>
  <c r="P70"/>
  <c r="H74"/>
  <c r="I75"/>
  <c r="H116"/>
  <c r="P142"/>
  <c r="R157"/>
  <c r="P203"/>
  <c r="Q15"/>
  <c r="H24"/>
  <c r="H41"/>
  <c r="Q50"/>
  <c r="Q55"/>
  <c r="Q68"/>
  <c r="H73"/>
  <c r="S74"/>
  <c r="S77"/>
  <c r="S83"/>
  <c r="Q157"/>
  <c r="P11"/>
  <c r="H40"/>
  <c r="L46"/>
  <c r="J48"/>
  <c r="K48" s="1"/>
  <c r="P50"/>
  <c r="S52"/>
  <c r="R53"/>
  <c r="P55"/>
  <c r="S57"/>
  <c r="R58"/>
  <c r="S65"/>
  <c r="R66"/>
  <c r="P68"/>
  <c r="S73"/>
  <c r="R74"/>
  <c r="Q115"/>
  <c r="R116"/>
  <c r="Q117"/>
  <c r="I167"/>
  <c r="P201"/>
  <c r="H28"/>
  <c r="R30"/>
  <c r="Q31"/>
  <c r="I44"/>
  <c r="N16"/>
  <c r="H22"/>
  <c r="S23"/>
  <c r="H27"/>
  <c r="S28"/>
  <c r="Q30"/>
  <c r="H39"/>
  <c r="S40"/>
  <c r="G45"/>
  <c r="L49"/>
  <c r="Q51"/>
  <c r="Q53"/>
  <c r="Q56"/>
  <c r="Q58"/>
  <c r="G64"/>
  <c r="Q66"/>
  <c r="S72"/>
  <c r="Q74"/>
  <c r="P115"/>
  <c r="Q116"/>
  <c r="J141"/>
  <c r="H169"/>
  <c r="P15"/>
  <c r="H23"/>
  <c r="P32"/>
  <c r="N11"/>
  <c r="N15"/>
  <c r="H21"/>
  <c r="H26"/>
  <c r="H38"/>
  <c r="H43"/>
  <c r="H48"/>
  <c r="R72"/>
  <c r="Q73"/>
  <c r="S169"/>
  <c r="S21"/>
  <c r="Q23"/>
  <c r="S26"/>
  <c r="Q28"/>
  <c r="S38"/>
  <c r="Q40"/>
  <c r="S48"/>
  <c r="Q72"/>
  <c r="G141"/>
  <c r="H149"/>
  <c r="S151"/>
  <c r="S168"/>
  <c r="H19"/>
  <c r="P40"/>
  <c r="G47"/>
  <c r="P72"/>
  <c r="K114"/>
  <c r="P28"/>
  <c r="L14"/>
  <c r="L13" s="1"/>
  <c r="L12" s="1"/>
  <c r="S19"/>
  <c r="Q21"/>
  <c r="Q24"/>
  <c r="Q26"/>
  <c r="S36"/>
  <c r="Q38"/>
  <c r="Q41"/>
  <c r="Q43"/>
  <c r="G46"/>
  <c r="K50"/>
  <c r="K55"/>
  <c r="O64"/>
  <c r="O63" s="1"/>
  <c r="I18"/>
  <c r="P23"/>
  <c r="H36"/>
  <c r="G18"/>
  <c r="L10" l="1"/>
  <c r="K44"/>
  <c r="R46"/>
  <c r="O10"/>
  <c r="P14"/>
  <c r="N46"/>
  <c r="K64"/>
  <c r="N14"/>
  <c r="S46"/>
  <c r="R71"/>
  <c r="S64"/>
  <c r="K14"/>
  <c r="Q44"/>
  <c r="R63"/>
  <c r="S63"/>
  <c r="R47"/>
  <c r="K46"/>
  <c r="N48"/>
  <c r="H14"/>
  <c r="I165"/>
  <c r="R167"/>
  <c r="S167"/>
  <c r="P44"/>
  <c r="Q45"/>
  <c r="H45"/>
  <c r="P45"/>
  <c r="S75"/>
  <c r="R75"/>
  <c r="O138"/>
  <c r="S140"/>
  <c r="H44"/>
  <c r="Q48"/>
  <c r="R64"/>
  <c r="S18"/>
  <c r="R18"/>
  <c r="N64"/>
  <c r="R44"/>
  <c r="S44"/>
  <c r="R82"/>
  <c r="S82"/>
  <c r="I80"/>
  <c r="H18"/>
  <c r="P18"/>
  <c r="Q18"/>
  <c r="N47"/>
  <c r="Q47"/>
  <c r="H47"/>
  <c r="P47"/>
  <c r="S138"/>
  <c r="P48"/>
  <c r="I13"/>
  <c r="R14"/>
  <c r="S14"/>
  <c r="H46"/>
  <c r="P46"/>
  <c r="Q46"/>
  <c r="P64"/>
  <c r="Q64"/>
  <c r="H64"/>
  <c r="R138" l="1"/>
  <c r="R165"/>
  <c r="S165"/>
  <c r="R80"/>
  <c r="S80"/>
  <c r="R13"/>
  <c r="S13"/>
  <c r="I12"/>
  <c r="S12" l="1"/>
  <c r="R12"/>
  <c r="I10"/>
  <c r="R10" l="1"/>
  <c r="S10"/>
</calcChain>
</file>

<file path=xl/sharedStrings.xml><?xml version="1.0" encoding="utf-8"?>
<sst xmlns="http://schemas.openxmlformats.org/spreadsheetml/2006/main" count="1234" uniqueCount="456">
  <si>
    <t xml:space="preserve">Плановые и отчетные показатели по ТПГГ </t>
  </si>
  <si>
    <t xml:space="preserve">по состоянию на </t>
  </si>
  <si>
    <t>(Наименование учреждения)</t>
  </si>
  <si>
    <t>№ п/п</t>
  </si>
  <si>
    <t>ВСЕГО</t>
  </si>
  <si>
    <t>Виды медицинской помощи</t>
  </si>
  <si>
    <t>№ стр.</t>
  </si>
  <si>
    <t>Единица измерения</t>
  </si>
  <si>
    <t>Плановые показатели (ВСЕГО)</t>
  </si>
  <si>
    <t>Предъявлено по счетам с учетом медицинской помощи, оказанной лицам, застрахованным за пределами Мурманской области</t>
  </si>
  <si>
    <t>Фактическое исполнение</t>
  </si>
  <si>
    <t>Отклонение от плановых показателей</t>
  </si>
  <si>
    <t>Объемы медицинской помощи</t>
  </si>
  <si>
    <t>Финансовые затраты на единицу объема</t>
  </si>
  <si>
    <t>Расходы на реализацию ТПГГ, всего</t>
  </si>
  <si>
    <t>Кассовые расходы на реализацию ТПГГ, всего</t>
  </si>
  <si>
    <t>Абс.</t>
  </si>
  <si>
    <t>% испол-нения</t>
  </si>
  <si>
    <t>×</t>
  </si>
  <si>
    <t>вызов</t>
  </si>
  <si>
    <t>обращение</t>
  </si>
  <si>
    <t>случай лечения</t>
  </si>
  <si>
    <t>случай госпитализации</t>
  </si>
  <si>
    <t>III.</t>
  </si>
  <si>
    <t>Медицинская помощь в рамках территориальной программы ОМС:</t>
  </si>
  <si>
    <t>Сумма строк</t>
  </si>
  <si>
    <t>20 + 21 + 25 + 28 + 29 + 30 + 31</t>
  </si>
  <si>
    <t>19</t>
  </si>
  <si>
    <t xml:space="preserve">Скорая, в том числе скорая специализированная, медицинская помощь </t>
  </si>
  <si>
    <t>33 + 44 + 55</t>
  </si>
  <si>
    <t>20</t>
  </si>
  <si>
    <t>2</t>
  </si>
  <si>
    <t>Первичная медико-санитарная помощь</t>
  </si>
  <si>
    <t>22 + 23</t>
  </si>
  <si>
    <t>21</t>
  </si>
  <si>
    <t>2.1</t>
  </si>
  <si>
    <t>В амбулаторных условиях:</t>
  </si>
  <si>
    <t>22.1 + 22.2 + 22.3 + 22.4 + 22.5 + 22.6</t>
  </si>
  <si>
    <t>22</t>
  </si>
  <si>
    <t>посещения / комплексные посещения</t>
  </si>
  <si>
    <t>2.1.1</t>
  </si>
  <si>
    <t xml:space="preserve">Посещения с профилактическими и иными целями, всего, из них: </t>
  </si>
  <si>
    <t>22.1.1 + 22.1.2 + 22.1.3</t>
  </si>
  <si>
    <t>22.1</t>
  </si>
  <si>
    <t>для проведения профилактических медицинских осмотров</t>
  </si>
  <si>
    <t>35.1.1 + 57.1.1</t>
  </si>
  <si>
    <t>22.1.1</t>
  </si>
  <si>
    <t>комплексное посещение</t>
  </si>
  <si>
    <t>для проведения диспансеризации, всего, в том числе:</t>
  </si>
  <si>
    <t>35.1.2 + 57.1.2</t>
  </si>
  <si>
    <t>22.1.2</t>
  </si>
  <si>
    <t>для проведения углубленной диспансеризации</t>
  </si>
  <si>
    <t>35.1.2.1 + 57.1.2.1</t>
  </si>
  <si>
    <t>22.1.2.1</t>
  </si>
  <si>
    <t>для проведения диспансеризации для оценки репродуктивного здоровья женщин и мужчин</t>
  </si>
  <si>
    <t>22.1.2.2.1 + 22.1.2.2.2</t>
  </si>
  <si>
    <t>22.1.2.2</t>
  </si>
  <si>
    <t>женщины</t>
  </si>
  <si>
    <t>35.1.2.2.1 + 57.1.2.2.1</t>
  </si>
  <si>
    <t>22.1.2.2.1</t>
  </si>
  <si>
    <t>мужчины</t>
  </si>
  <si>
    <t>35.1.2.2.2 + 57.1.2.2.2</t>
  </si>
  <si>
    <t>22.1.2.2.2</t>
  </si>
  <si>
    <t>для посещений с иными целями</t>
  </si>
  <si>
    <t>35.1.3 + 46.1.1 + 57.1.3</t>
  </si>
  <si>
    <t>22.1.3</t>
  </si>
  <si>
    <t>посещение</t>
  </si>
  <si>
    <t>2.1.2</t>
  </si>
  <si>
    <t>В неотложной форме</t>
  </si>
  <si>
    <t>35.2 + 46.2 + 57.2</t>
  </si>
  <si>
    <t>22.2</t>
  </si>
  <si>
    <t>2.1.3</t>
  </si>
  <si>
    <t>В связи с заболеваниями (обращений), всего, из них проведение следующих отдельных диагностических (лабораторных) исследований:</t>
  </si>
  <si>
    <t>35.3 + 46.3 + 57.3</t>
  </si>
  <si>
    <t>22.3</t>
  </si>
  <si>
    <t>справочно: посещения в составе обращения</t>
  </si>
  <si>
    <t>35.3.1 + 46.3.1 + 57.3.1</t>
  </si>
  <si>
    <t>22.3.1</t>
  </si>
  <si>
    <t>компьютерная томография</t>
  </si>
  <si>
    <t>35.3.2 + 57.3.2</t>
  </si>
  <si>
    <t>22.3.2</t>
  </si>
  <si>
    <t>исследование</t>
  </si>
  <si>
    <t>магнитно-резонансная томография</t>
  </si>
  <si>
    <t>35.3.3 + 57.3.3</t>
  </si>
  <si>
    <t>22.3.3</t>
  </si>
  <si>
    <t>ультразвуковое исследование сердечно-сосудистой системы</t>
  </si>
  <si>
    <t>35.3.4 + 57.3.4</t>
  </si>
  <si>
    <t>22.3.4</t>
  </si>
  <si>
    <t>эндоскопическое диагностическое исследование</t>
  </si>
  <si>
    <t>35.3.5 + 57.3.5</t>
  </si>
  <si>
    <t>22.3.5</t>
  </si>
  <si>
    <t>молекулярно-генетическое исследование с целью диагностики онкологических заболеваний</t>
  </si>
  <si>
    <t>35.3.6 + 57.3.6</t>
  </si>
  <si>
    <t>22.3.6</t>
  </si>
  <si>
    <t>патологоанатомическое исследование биопсийного (операционного) материала с целью диагностики онкологических заболеваний и подбора противоопухолевой лекарственной терапии</t>
  </si>
  <si>
    <t>35.3.7 + 57.3.7</t>
  </si>
  <si>
    <t>22.3.7</t>
  </si>
  <si>
    <t xml:space="preserve">ПЭТ-КТ при онкологических заболеваниях </t>
  </si>
  <si>
    <t>35.3.8 + 57.3.8</t>
  </si>
  <si>
    <t>22.3.8</t>
  </si>
  <si>
    <t>ОФЭКТ/КТ</t>
  </si>
  <si>
    <t>35.3.9 + 57.3.9</t>
  </si>
  <si>
    <t>22.3.9</t>
  </si>
  <si>
    <t>2.1.4</t>
  </si>
  <si>
    <t>Школа для больных с хроническими заболеваниями, всего, в том числе:</t>
  </si>
  <si>
    <t>35.4 + 57.4</t>
  </si>
  <si>
    <t>22.4</t>
  </si>
  <si>
    <t>школа сахарного диабета</t>
  </si>
  <si>
    <t>35.4.1 + 57.4.1</t>
  </si>
  <si>
    <t>22.4.1</t>
  </si>
  <si>
    <t>2.1.5</t>
  </si>
  <si>
    <t>Диспансерное наблюдение, в том числе по поводу:</t>
  </si>
  <si>
    <t>35.5 + 57.5</t>
  </si>
  <si>
    <t>22.5</t>
  </si>
  <si>
    <t xml:space="preserve"> онкологичесикх заболеваний </t>
  </si>
  <si>
    <t>35.5.1 + 57.5.1</t>
  </si>
  <si>
    <t>22.5.1</t>
  </si>
  <si>
    <t xml:space="preserve">сахарного диабета </t>
  </si>
  <si>
    <t>35.5.2 + 57.5.2</t>
  </si>
  <si>
    <t>22.5.2</t>
  </si>
  <si>
    <t>болезней системы кровообращения</t>
  </si>
  <si>
    <t>35.5.3 + 57.5.3</t>
  </si>
  <si>
    <t>22.5.3</t>
  </si>
  <si>
    <t>2.1.6</t>
  </si>
  <si>
    <t xml:space="preserve">Посешения с профилактическими целями центров здоровья </t>
  </si>
  <si>
    <t>35.6 + 57.6</t>
  </si>
  <si>
    <t>22.6</t>
  </si>
  <si>
    <t>2.2</t>
  </si>
  <si>
    <t>В условиях дневных стационаров, в том числе:</t>
  </si>
  <si>
    <t>36 + 47 + 58</t>
  </si>
  <si>
    <t>23</t>
  </si>
  <si>
    <t>справочно - количество пациенто -дней</t>
  </si>
  <si>
    <t>36.1 + 47.1 + 58.1</t>
  </si>
  <si>
    <t>23.1</t>
  </si>
  <si>
    <t>пациенто - день</t>
  </si>
  <si>
    <t>2.2.1</t>
  </si>
  <si>
    <t>медицинская помощь по профилю «онкология»</t>
  </si>
  <si>
    <t>36.2 + 58.2</t>
  </si>
  <si>
    <t>23.2</t>
  </si>
  <si>
    <t>2.2.2</t>
  </si>
  <si>
    <t>при экстракорпоральном оплодотворении</t>
  </si>
  <si>
    <t>36.3 + 58.3</t>
  </si>
  <si>
    <t>23.3</t>
  </si>
  <si>
    <t>случай</t>
  </si>
  <si>
    <t>3</t>
  </si>
  <si>
    <t>В условиях дневных стационаров (первичная медикосанитарная помощь, специализированная медицинская помощь), в том числе:</t>
  </si>
  <si>
    <t>23 + 26</t>
  </si>
  <si>
    <t>24</t>
  </si>
  <si>
    <t>23.1 + 26.1</t>
  </si>
  <si>
    <t>24.1</t>
  </si>
  <si>
    <t>3.1</t>
  </si>
  <si>
    <t>для медицинской помощи по профилю «онкология», в том числе:</t>
  </si>
  <si>
    <t>23.2 + 26.2</t>
  </si>
  <si>
    <t>24.2</t>
  </si>
  <si>
    <t>3.2</t>
  </si>
  <si>
    <t>23.3 + 26.3</t>
  </si>
  <si>
    <t>24.3</t>
  </si>
  <si>
    <t>3.3</t>
  </si>
  <si>
    <t xml:space="preserve"> для медицинской помощи больным с вирусным гепатитом С</t>
  </si>
  <si>
    <t>26.4</t>
  </si>
  <si>
    <t>24.4</t>
  </si>
  <si>
    <t>4</t>
  </si>
  <si>
    <t>Специализированная, включая высокотехнологичную, медицинская помощь, в том числе:</t>
  </si>
  <si>
    <t>26 + 27</t>
  </si>
  <si>
    <t>25</t>
  </si>
  <si>
    <t>4.1</t>
  </si>
  <si>
    <t>в условиях дневных стационаров, включая:</t>
  </si>
  <si>
    <t>39 + 50 + 61</t>
  </si>
  <si>
    <t>26</t>
  </si>
  <si>
    <t>случай лечения / случай</t>
  </si>
  <si>
    <t>39.1 + 50.1 + 61.1</t>
  </si>
  <si>
    <t>26.1</t>
  </si>
  <si>
    <t>4.1.1</t>
  </si>
  <si>
    <t>медицинскую помощь по профилю «онкология»</t>
  </si>
  <si>
    <t>39.2 + 61.2</t>
  </si>
  <si>
    <t>26.2</t>
  </si>
  <si>
    <t>4.1.2</t>
  </si>
  <si>
    <t>медицинскую помощь при экстракорпоральном оплодотворении</t>
  </si>
  <si>
    <t>39.3 + 61.3</t>
  </si>
  <si>
    <t>26.3</t>
  </si>
  <si>
    <t>4.1.3</t>
  </si>
  <si>
    <t>39.4 + 61.4</t>
  </si>
  <si>
    <t>4.2</t>
  </si>
  <si>
    <t>в условиях круглосуточного стационара, в том числе:</t>
  </si>
  <si>
    <t>40 + 51 + 62</t>
  </si>
  <si>
    <t>27</t>
  </si>
  <si>
    <t>справочно - количество койко-дней</t>
  </si>
  <si>
    <t>40.1 + 51.1 + 62.1</t>
  </si>
  <si>
    <t>27.1</t>
  </si>
  <si>
    <t>койко-день</t>
  </si>
  <si>
    <t>4.2.1</t>
  </si>
  <si>
    <t>медицинская помощь по профилю "онкология"</t>
  </si>
  <si>
    <t>40.2 + 62.2</t>
  </si>
  <si>
    <t>27.2</t>
  </si>
  <si>
    <t>4.2.2</t>
  </si>
  <si>
    <t>высокотехнологичная медицинская помощь</t>
  </si>
  <si>
    <t>40.3 + 62.3</t>
  </si>
  <si>
    <t>27.3</t>
  </si>
  <si>
    <t>4.2.3</t>
  </si>
  <si>
    <t>стентирование для больных с инфарктом миокарда медицинскими организациями (за исключением федеральных медицинскихорганизаций)</t>
  </si>
  <si>
    <t>40.4 + 62.4</t>
  </si>
  <si>
    <t>27.4</t>
  </si>
  <si>
    <t>4.2.4</t>
  </si>
  <si>
    <t xml:space="preserve"> имплантация частотно-адаптированного кардиостимулятора взрослым медицинскими организациями (за исключением федеральных медицинских организаций)</t>
  </si>
  <si>
    <t>40.5 + 62.5</t>
  </si>
  <si>
    <t>27.5</t>
  </si>
  <si>
    <t>4.2.5</t>
  </si>
  <si>
    <t xml:space="preserve">эндоваскулярная деструкция дополнительных проводящих путей и аритмогенных зон сердца </t>
  </si>
  <si>
    <t>40.6 + 62.6</t>
  </si>
  <si>
    <t>27.6</t>
  </si>
  <si>
    <t>4.2.6</t>
  </si>
  <si>
    <t xml:space="preserve"> стентирование или эндартерэктомия медицинскими организациями (за исключением федеральных медицинских организаций)</t>
  </si>
  <si>
    <t>40.7 + 62.7</t>
  </si>
  <si>
    <t>27.7</t>
  </si>
  <si>
    <t>5</t>
  </si>
  <si>
    <t>Паллиативная медицинская помощь</t>
  </si>
  <si>
    <t>28.1 + 28.2 + 28.3</t>
  </si>
  <si>
    <t>28</t>
  </si>
  <si>
    <t>5.1</t>
  </si>
  <si>
    <t>первичная медицинская помощь, в том числе доврачебная и врачебная, всего, в том числе:</t>
  </si>
  <si>
    <t>28.1.1 + 28.1.2</t>
  </si>
  <si>
    <t>28.1</t>
  </si>
  <si>
    <t>5.1.1</t>
  </si>
  <si>
    <t>посещение по паллиативной медицинской помощи без учета посещений на дому патронажными бригадами</t>
  </si>
  <si>
    <t>52.1.1</t>
  </si>
  <si>
    <t>28.1.1</t>
  </si>
  <si>
    <t>5.1.2</t>
  </si>
  <si>
    <t>посещения на дому выездными патронажными бригадами</t>
  </si>
  <si>
    <t>52.1.2</t>
  </si>
  <si>
    <t>28.1.2</t>
  </si>
  <si>
    <t>в том числе для детского населения</t>
  </si>
  <si>
    <t>52.1.2.1</t>
  </si>
  <si>
    <t>28.1.2.1</t>
  </si>
  <si>
    <t>5.2</t>
  </si>
  <si>
    <t>оказываемая в стационарных условиях (включая койки паллиативной медицинской помощи и койки сестринского ухода)</t>
  </si>
  <si>
    <t>52.2</t>
  </si>
  <si>
    <t>28.2</t>
  </si>
  <si>
    <t>52.2.1</t>
  </si>
  <si>
    <t>28.2.1</t>
  </si>
  <si>
    <t>5.3</t>
  </si>
  <si>
    <t>оказываемая в условиях дневного стационара</t>
  </si>
  <si>
    <t>52.3</t>
  </si>
  <si>
    <t>28.3</t>
  </si>
  <si>
    <t>6</t>
  </si>
  <si>
    <t>Медицинская реабилитация:</t>
  </si>
  <si>
    <t>29.1 + 29.2 + 29.3</t>
  </si>
  <si>
    <t>29</t>
  </si>
  <si>
    <t>6.1</t>
  </si>
  <si>
    <t>В амбулаторных условиях</t>
  </si>
  <si>
    <t>41.1 + 63.1</t>
  </si>
  <si>
    <t>29.1</t>
  </si>
  <si>
    <t>6.2</t>
  </si>
  <si>
    <t xml:space="preserve">В условиях дневных стационаров (первичная медико-санитарная помощь, специализированная медицинская помощь) </t>
  </si>
  <si>
    <t>41.2 + 63.2</t>
  </si>
  <si>
    <t>29.2</t>
  </si>
  <si>
    <t>6.3</t>
  </si>
  <si>
    <t xml:space="preserve">Специализированная, в том числе высокотехнологичная, медицинская помощь в условиях круглосуточного стационара </t>
  </si>
  <si>
    <t>41.3 + 63.3</t>
  </si>
  <si>
    <t>29.3</t>
  </si>
  <si>
    <t>7</t>
  </si>
  <si>
    <t xml:space="preserve"> Расходы на АУП в сфере ОМС, в том числе:</t>
  </si>
  <si>
    <t>30.1 + 30.2</t>
  </si>
  <si>
    <t>30</t>
  </si>
  <si>
    <t>расходы АУП ТФОМС</t>
  </si>
  <si>
    <t>30.1</t>
  </si>
  <si>
    <t>расходы на ведение дела СМО</t>
  </si>
  <si>
    <t>42 + 53 + 64</t>
  </si>
  <si>
    <t>30.2</t>
  </si>
  <si>
    <t>8</t>
  </si>
  <si>
    <t xml:space="preserve">На софинансирование расходов медицинских организаций, оказывающих первичную медико-санитарную помощь в соответствии с территориальными программами обязательного медицинского страхования, на оплату труда врачей и среднего медицинского персонала </t>
  </si>
  <si>
    <t>31</t>
  </si>
  <si>
    <t>из строки 19:</t>
  </si>
  <si>
    <t>1</t>
  </si>
  <si>
    <t>Медицинская помощь, предоставляемая в рамках базовой программы ОМС застрахованным лицам</t>
  </si>
  <si>
    <t>33 + 34 + 38 + 41 + 42</t>
  </si>
  <si>
    <t>32</t>
  </si>
  <si>
    <t xml:space="preserve">Скорая, в том числе скорая специализированная,
медицинская помощь </t>
  </si>
  <si>
    <t>33</t>
  </si>
  <si>
    <t>35 + 36</t>
  </si>
  <si>
    <t>34</t>
  </si>
  <si>
    <t>35.1 + 35.2 + 35.3 + 35.4 + 35.5 + 35.6</t>
  </si>
  <si>
    <t>35</t>
  </si>
  <si>
    <t xml:space="preserve">посещения с профилактическими и иными целями, всего, из них: </t>
  </si>
  <si>
    <t>35.1.1 + 35.1.2 + 35.1.3</t>
  </si>
  <si>
    <t>35.1</t>
  </si>
  <si>
    <t>35.1.1</t>
  </si>
  <si>
    <t>35.1.2</t>
  </si>
  <si>
    <t>35.1.2.1</t>
  </si>
  <si>
    <t>35.1.2.2.1 + 35.1.2.2.2</t>
  </si>
  <si>
    <t>35.1.2.2</t>
  </si>
  <si>
    <t>35.1.2.2.1</t>
  </si>
  <si>
    <t>35.1.2.2.2</t>
  </si>
  <si>
    <t>35.1.3</t>
  </si>
  <si>
    <t>в неотложной форме</t>
  </si>
  <si>
    <t>35.2</t>
  </si>
  <si>
    <t>в связи с заболеваниями (обращений), всего, из них проведение следующих отдельных диагностических (лабораторных) исследований в рамках базовой программы обязательного медицинского страхования:</t>
  </si>
  <si>
    <t>35.3</t>
  </si>
  <si>
    <t>35.3.1</t>
  </si>
  <si>
    <t>35.3.2</t>
  </si>
  <si>
    <t>35.3.3</t>
  </si>
  <si>
    <t>35.3.4</t>
  </si>
  <si>
    <t>35.3.5</t>
  </si>
  <si>
    <t>35.3.6</t>
  </si>
  <si>
    <t>35.3.7</t>
  </si>
  <si>
    <t>35.3.8</t>
  </si>
  <si>
    <t>35.3.9</t>
  </si>
  <si>
    <t>35.4</t>
  </si>
  <si>
    <t>35.4.1</t>
  </si>
  <si>
    <t>Диспансерное наблюдение</t>
  </si>
  <si>
    <t>35.5</t>
  </si>
  <si>
    <t>35.5.1</t>
  </si>
  <si>
    <t>35.5.2</t>
  </si>
  <si>
    <t>35.5.3</t>
  </si>
  <si>
    <t>35.6</t>
  </si>
  <si>
    <t>36</t>
  </si>
  <si>
    <t>36.1</t>
  </si>
  <si>
    <t>36.2</t>
  </si>
  <si>
    <t>36.3</t>
  </si>
  <si>
    <t>36 + 39</t>
  </si>
  <si>
    <t>37</t>
  </si>
  <si>
    <t>36.1 + 39.1</t>
  </si>
  <si>
    <t>37.1</t>
  </si>
  <si>
    <t>36.2 + 39.2</t>
  </si>
  <si>
    <t>37.2</t>
  </si>
  <si>
    <t>для медицинской помощи при экстракорпоральном оплодотворении</t>
  </si>
  <si>
    <t>36.3 + 39.3</t>
  </si>
  <si>
    <t>37.3</t>
  </si>
  <si>
    <t>39.4</t>
  </si>
  <si>
    <t>37.4</t>
  </si>
  <si>
    <t>39 + 40</t>
  </si>
  <si>
    <t>38</t>
  </si>
  <si>
    <t>39</t>
  </si>
  <si>
    <t>39.1</t>
  </si>
  <si>
    <t>39.2</t>
  </si>
  <si>
    <t>39.3</t>
  </si>
  <si>
    <t>40</t>
  </si>
  <si>
    <t>40.1</t>
  </si>
  <si>
    <t>40.2</t>
  </si>
  <si>
    <t>40.3</t>
  </si>
  <si>
    <t>40.4</t>
  </si>
  <si>
    <t>40.5</t>
  </si>
  <si>
    <t>40.6</t>
  </si>
  <si>
    <t>40.7</t>
  </si>
  <si>
    <t>41</t>
  </si>
  <si>
    <t>41.1</t>
  </si>
  <si>
    <t>41.2</t>
  </si>
  <si>
    <t>41.3</t>
  </si>
  <si>
    <t>Расходы на ведение дела СМО</t>
  </si>
  <si>
    <t>42</t>
  </si>
  <si>
    <t>Медицинская помощь по видам и заболеваниям, не установленным базовой программой</t>
  </si>
  <si>
    <t>44 + 45 + 49 + 52 + 53</t>
  </si>
  <si>
    <t>43</t>
  </si>
  <si>
    <t>х</t>
  </si>
  <si>
    <t>Скорая, в том числе скорая специализированная, медицинская помощь</t>
  </si>
  <si>
    <t>44</t>
  </si>
  <si>
    <t>44 + 45</t>
  </si>
  <si>
    <t>45</t>
  </si>
  <si>
    <t>44.1 + 44.2 + 44.3</t>
  </si>
  <si>
    <t>46</t>
  </si>
  <si>
    <t>посещения с профилактическими и иными целями, всего, в том числе:</t>
  </si>
  <si>
    <t>46.1</t>
  </si>
  <si>
    <t>46.1.1</t>
  </si>
  <si>
    <t>46.2</t>
  </si>
  <si>
    <t>в связи с заболеваниями (обращений), всего, из них :</t>
  </si>
  <si>
    <t>46.3</t>
  </si>
  <si>
    <t>46.3.1</t>
  </si>
  <si>
    <t>В условиях дневных стационаров</t>
  </si>
  <si>
    <t>47</t>
  </si>
  <si>
    <t>47.1</t>
  </si>
  <si>
    <t>45 + 48</t>
  </si>
  <si>
    <t>48</t>
  </si>
  <si>
    <t>45.1 + 48.1</t>
  </si>
  <si>
    <t>48.1</t>
  </si>
  <si>
    <t>48 + 49</t>
  </si>
  <si>
    <t>49</t>
  </si>
  <si>
    <t>50</t>
  </si>
  <si>
    <t>50.1</t>
  </si>
  <si>
    <t>51</t>
  </si>
  <si>
    <t>51.1</t>
  </si>
  <si>
    <t>50.1 + 50.2 + 50.3</t>
  </si>
  <si>
    <t>52</t>
  </si>
  <si>
    <t>50.1.1 + 50.1.2</t>
  </si>
  <si>
    <t>52.1</t>
  </si>
  <si>
    <t>53</t>
  </si>
  <si>
    <t>Медицинская помощь, предоставляемая в рамках базовой программы ОМС застрахованным лицам (дополнительное финансовое обеспечение):</t>
  </si>
  <si>
    <t>55 + 56 + 60 + 63 + 64</t>
  </si>
  <si>
    <t>54</t>
  </si>
  <si>
    <t>55</t>
  </si>
  <si>
    <t>57 + 58</t>
  </si>
  <si>
    <t>56</t>
  </si>
  <si>
    <t>57.1 + 57.2 + 57.3 + 57.4 + 57.5 + 57.6</t>
  </si>
  <si>
    <t>57</t>
  </si>
  <si>
    <t>57.1.1 + 57.1.2 + 57.1.3</t>
  </si>
  <si>
    <t>57.1</t>
  </si>
  <si>
    <t>57.1.1</t>
  </si>
  <si>
    <t>57.1.2</t>
  </si>
  <si>
    <t>57.1.2.1</t>
  </si>
  <si>
    <t>57.1.2.2.1 + 57.1.2.2.2</t>
  </si>
  <si>
    <t>57.1.2.2</t>
  </si>
  <si>
    <t>57.1.2.2.1</t>
  </si>
  <si>
    <t>57.1.2.2.2</t>
  </si>
  <si>
    <t>57.1.3</t>
  </si>
  <si>
    <t>57.2</t>
  </si>
  <si>
    <t>57.3</t>
  </si>
  <si>
    <t>57.3.1</t>
  </si>
  <si>
    <t>57.3.2</t>
  </si>
  <si>
    <t>57.3.3</t>
  </si>
  <si>
    <t>57.3.4</t>
  </si>
  <si>
    <t>57.3.5</t>
  </si>
  <si>
    <t>57.3.6</t>
  </si>
  <si>
    <t>57.3.7</t>
  </si>
  <si>
    <t>57.3.8</t>
  </si>
  <si>
    <t>57.3.9</t>
  </si>
  <si>
    <t>57.4</t>
  </si>
  <si>
    <t>57.4.1</t>
  </si>
  <si>
    <t>57.5</t>
  </si>
  <si>
    <t>57.5.1</t>
  </si>
  <si>
    <t>57.5.2</t>
  </si>
  <si>
    <t>57.5.3</t>
  </si>
  <si>
    <t>57.6</t>
  </si>
  <si>
    <t>58</t>
  </si>
  <si>
    <t>58.1</t>
  </si>
  <si>
    <t>58.2</t>
  </si>
  <si>
    <t>2.2.3</t>
  </si>
  <si>
    <t>58.3</t>
  </si>
  <si>
    <t>58 + 61</t>
  </si>
  <si>
    <t>59</t>
  </si>
  <si>
    <t>58.1 + 61.1</t>
  </si>
  <si>
    <t>59.1</t>
  </si>
  <si>
    <t>для медицинской помощи по профилю «онкология»</t>
  </si>
  <si>
    <t>58.2 + 61.2</t>
  </si>
  <si>
    <t>59.2</t>
  </si>
  <si>
    <t>58.3 + 61.3</t>
  </si>
  <si>
    <t>59.3</t>
  </si>
  <si>
    <t>61.4</t>
  </si>
  <si>
    <t>59.4</t>
  </si>
  <si>
    <t>61 + 62</t>
  </si>
  <si>
    <t>60</t>
  </si>
  <si>
    <t>61</t>
  </si>
  <si>
    <t>61.1</t>
  </si>
  <si>
    <t>61.2</t>
  </si>
  <si>
    <t>61.3</t>
  </si>
  <si>
    <t>62</t>
  </si>
  <si>
    <t>62.1</t>
  </si>
  <si>
    <t>62.2</t>
  </si>
  <si>
    <t>62.3</t>
  </si>
  <si>
    <t>62.4</t>
  </si>
  <si>
    <t>62.5</t>
  </si>
  <si>
    <t>62.6</t>
  </si>
  <si>
    <t>62.7</t>
  </si>
  <si>
    <t>63</t>
  </si>
  <si>
    <t>63.1</t>
  </si>
  <si>
    <t>63.2</t>
  </si>
  <si>
    <t>63.3</t>
  </si>
  <si>
    <t>64</t>
  </si>
  <si>
    <t>ТФОМС Мурманской области</t>
  </si>
</sst>
</file>

<file path=xl/styles.xml><?xml version="1.0" encoding="utf-8"?>
<styleSheet xmlns="http://schemas.openxmlformats.org/spreadsheetml/2006/main">
  <numFmts count="4">
    <numFmt numFmtId="164" formatCode="#,##0_ ;\-#,##0\ "/>
    <numFmt numFmtId="165" formatCode="0.0%"/>
    <numFmt numFmtId="166" formatCode="#,##0.00_ ;\-#,##0.00\ "/>
    <numFmt numFmtId="167" formatCode="_-* #,##0.00_р_._-;\-* #,##0.00_р_._-;_-* &quot;-&quot;??_р_._-;_-@_-"/>
  </numFmts>
  <fonts count="15">
    <font>
      <sz val="11"/>
      <color theme="1"/>
      <name val="Calibri"/>
      <family val="2"/>
      <charset val="204"/>
      <scheme val="minor"/>
    </font>
    <font>
      <sz val="12"/>
      <name val="Cambria"/>
      <family val="1"/>
      <charset val="204"/>
    </font>
    <font>
      <b/>
      <i/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color theme="1"/>
      <name val="Cambria"/>
      <family val="1"/>
      <charset val="204"/>
    </font>
    <font>
      <i/>
      <sz val="12"/>
      <name val="Cambria"/>
      <family val="1"/>
      <charset val="204"/>
    </font>
    <font>
      <sz val="12"/>
      <color theme="1"/>
      <name val="Cambria"/>
      <family val="1"/>
      <charset val="204"/>
      <scheme val="major"/>
    </font>
    <font>
      <i/>
      <sz val="12"/>
      <color theme="1"/>
      <name val="Cambria"/>
      <family val="1"/>
      <charset val="204"/>
    </font>
    <font>
      <i/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</font>
    <font>
      <b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</font>
    <font>
      <sz val="12"/>
      <color rgb="FF000000"/>
      <name val="Cambria"/>
      <family val="1"/>
      <charset val="204"/>
      <scheme val="major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167" fontId="14" fillId="0" borderId="0" applyFont="0" applyFill="0" applyBorder="0" applyAlignment="0" applyProtection="0"/>
  </cellStyleXfs>
  <cellXfs count="240">
    <xf numFmtId="0" fontId="0" fillId="0" borderId="0" xfId="0"/>
    <xf numFmtId="0" fontId="1" fillId="0" borderId="0" xfId="1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0" fontId="1" fillId="0" borderId="0" xfId="1" applyFont="1" applyFill="1" applyAlignment="1" applyProtection="1">
      <alignment horizontal="center" vertical="center" wrapText="1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3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1" fontId="1" fillId="0" borderId="0" xfId="1" applyNumberFormat="1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right" vertical="center"/>
      <protection locked="0"/>
    </xf>
    <xf numFmtId="14" fontId="3" fillId="0" borderId="0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Alignment="1" applyProtection="1">
      <alignment horizontal="center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/>
      <protection locked="0"/>
    </xf>
    <xf numFmtId="4" fontId="1" fillId="0" borderId="4" xfId="2" applyNumberFormat="1" applyFont="1" applyFill="1" applyBorder="1" applyAlignment="1" applyProtection="1">
      <alignment horizontal="center" vertical="center"/>
      <protection locked="0"/>
    </xf>
    <xf numFmtId="166" fontId="1" fillId="2" borderId="4" xfId="2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Fill="1" applyBorder="1" applyAlignment="1" applyProtection="1">
      <alignment horizontal="center" vertical="center"/>
    </xf>
    <xf numFmtId="164" fontId="1" fillId="2" borderId="4" xfId="2" applyNumberFormat="1" applyFont="1" applyFill="1" applyBorder="1" applyAlignment="1" applyProtection="1">
      <alignment horizontal="center" vertical="center"/>
    </xf>
    <xf numFmtId="165" fontId="1" fillId="0" borderId="4" xfId="2" applyNumberFormat="1" applyFont="1" applyFill="1" applyBorder="1" applyAlignment="1" applyProtection="1">
      <alignment horizontal="center" vertical="center"/>
      <protection locked="0"/>
    </xf>
    <xf numFmtId="166" fontId="1" fillId="0" borderId="4" xfId="2" applyNumberFormat="1" applyFont="1" applyFill="1" applyBorder="1" applyAlignment="1" applyProtection="1">
      <alignment horizontal="center" vertical="center"/>
    </xf>
    <xf numFmtId="164" fontId="1" fillId="0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4" fontId="3" fillId="0" borderId="4" xfId="2" applyNumberFormat="1" applyFont="1" applyFill="1" applyBorder="1" applyAlignment="1" applyProtection="1">
      <alignment horizontal="center" vertical="center"/>
      <protection locked="0"/>
    </xf>
    <xf numFmtId="0" fontId="1" fillId="3" borderId="4" xfId="1" applyFont="1" applyFill="1" applyBorder="1" applyAlignment="1" applyProtection="1">
      <alignment horizontal="center" vertical="center" wrapText="1"/>
      <protection locked="0"/>
    </xf>
    <xf numFmtId="49" fontId="3" fillId="0" borderId="4" xfId="1" applyNumberFormat="1" applyFont="1" applyFill="1" applyBorder="1" applyAlignment="1" applyProtection="1">
      <alignment horizontal="left" vertical="center"/>
      <protection locked="0"/>
    </xf>
    <xf numFmtId="164" fontId="3" fillId="0" borderId="4" xfId="2" applyNumberFormat="1" applyFont="1" applyFill="1" applyBorder="1" applyAlignment="1" applyProtection="1">
      <alignment horizontal="center" vertical="center"/>
      <protection locked="0"/>
    </xf>
    <xf numFmtId="165" fontId="3" fillId="0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4" xfId="1" applyNumberFormat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horizontal="left" vertical="center"/>
      <protection locked="0"/>
    </xf>
    <xf numFmtId="0" fontId="3" fillId="4" borderId="4" xfId="1" applyFont="1" applyFill="1" applyBorder="1" applyAlignment="1" applyProtection="1">
      <alignment vertical="center" wrapText="1"/>
      <protection locked="0"/>
    </xf>
    <xf numFmtId="0" fontId="3" fillId="4" borderId="4" xfId="1" applyFont="1" applyFill="1" applyBorder="1" applyAlignment="1" applyProtection="1">
      <alignment vertical="center" textRotation="90" wrapText="1"/>
      <protection locked="0"/>
    </xf>
    <xf numFmtId="0" fontId="3" fillId="4" borderId="4" xfId="1" applyFont="1" applyFill="1" applyBorder="1" applyAlignment="1" applyProtection="1">
      <alignment horizontal="center" vertical="center" wrapText="1"/>
      <protection locked="0"/>
    </xf>
    <xf numFmtId="49" fontId="1" fillId="4" borderId="7" xfId="1" applyNumberFormat="1" applyFont="1" applyFill="1" applyBorder="1" applyAlignment="1" applyProtection="1">
      <alignment horizontal="center" vertical="center"/>
      <protection locked="0"/>
    </xf>
    <xf numFmtId="164" fontId="3" fillId="4" borderId="4" xfId="2" applyNumberFormat="1" applyFont="1" applyFill="1" applyBorder="1" applyAlignment="1" applyProtection="1">
      <alignment horizontal="center" vertical="center"/>
      <protection locked="0"/>
    </xf>
    <xf numFmtId="4" fontId="3" fillId="4" borderId="4" xfId="1" applyNumberFormat="1" applyFont="1" applyFill="1" applyBorder="1" applyAlignment="1" applyProtection="1">
      <alignment horizontal="center" vertical="center"/>
      <protection locked="0"/>
    </xf>
    <xf numFmtId="165" fontId="3" fillId="4" borderId="4" xfId="2" applyNumberFormat="1" applyFont="1" applyFill="1" applyBorder="1" applyAlignment="1" applyProtection="1">
      <alignment horizontal="center" vertical="center"/>
      <protection locked="0"/>
    </xf>
    <xf numFmtId="49" fontId="3" fillId="0" borderId="4" xfId="1" applyNumberFormat="1" applyFont="1" applyFill="1" applyBorder="1" applyAlignment="1" applyProtection="1">
      <alignment vertical="center" wrapText="1"/>
      <protection locked="0"/>
    </xf>
    <xf numFmtId="0" fontId="3" fillId="0" borderId="4" xfId="1" applyFont="1" applyFill="1" applyBorder="1" applyAlignment="1" applyProtection="1">
      <alignment vertical="center" textRotation="90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 wrapText="1"/>
      <protection locked="0"/>
    </xf>
    <xf numFmtId="49" fontId="3" fillId="0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4" xfId="1" applyFont="1" applyFill="1" applyBorder="1" applyAlignment="1" applyProtection="1">
      <alignment vertical="center" wrapText="1"/>
      <protection locked="0"/>
    </xf>
    <xf numFmtId="0" fontId="3" fillId="0" borderId="8" xfId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5" borderId="4" xfId="0" applyFont="1" applyFill="1" applyBorder="1" applyAlignment="1">
      <alignment horizontal="center" vertical="center" wrapText="1"/>
    </xf>
    <xf numFmtId="49" fontId="1" fillId="0" borderId="8" xfId="1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1" fillId="0" borderId="4" xfId="2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1" fillId="3" borderId="8" xfId="1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 applyAlignment="1">
      <alignment vertical="center"/>
    </xf>
    <xf numFmtId="0" fontId="8" fillId="3" borderId="4" xfId="0" applyFont="1" applyFill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 applyProtection="1">
      <alignment horizontal="center" vertical="center"/>
      <protection locked="0"/>
    </xf>
    <xf numFmtId="0" fontId="5" fillId="3" borderId="4" xfId="1" applyFont="1" applyFill="1" applyBorder="1" applyAlignment="1" applyProtection="1">
      <alignment horizontal="center" vertical="center" wrapText="1"/>
      <protection locked="0"/>
    </xf>
    <xf numFmtId="4" fontId="5" fillId="0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6" borderId="4" xfId="0" applyFont="1" applyFill="1" applyBorder="1" applyAlignment="1">
      <alignment vertical="center" wrapText="1"/>
    </xf>
    <xf numFmtId="0" fontId="6" fillId="6" borderId="4" xfId="0" applyFont="1" applyFill="1" applyBorder="1" applyAlignment="1">
      <alignment horizontal="center" vertical="center" wrapText="1"/>
    </xf>
    <xf numFmtId="49" fontId="1" fillId="6" borderId="8" xfId="1" applyNumberFormat="1" applyFont="1" applyFill="1" applyBorder="1" applyAlignment="1" applyProtection="1">
      <alignment horizontal="center" vertical="center"/>
      <protection locked="0"/>
    </xf>
    <xf numFmtId="0" fontId="1" fillId="6" borderId="4" xfId="1" applyFont="1" applyFill="1" applyBorder="1" applyAlignment="1" applyProtection="1">
      <alignment horizontal="center" vertical="center" wrapText="1"/>
      <protection locked="0"/>
    </xf>
    <xf numFmtId="49" fontId="1" fillId="0" borderId="1" xfId="1" applyNumberFormat="1" applyFont="1" applyFill="1" applyBorder="1" applyAlignment="1" applyProtection="1">
      <alignment horizontal="center" vertical="center"/>
      <protection locked="0"/>
    </xf>
    <xf numFmtId="164" fontId="1" fillId="0" borderId="14" xfId="2" applyNumberFormat="1" applyFont="1" applyFill="1" applyBorder="1" applyAlignment="1" applyProtection="1">
      <alignment horizontal="center" vertical="center"/>
      <protection locked="0"/>
    </xf>
    <xf numFmtId="4" fontId="1" fillId="0" borderId="14" xfId="2" applyNumberFormat="1" applyFont="1" applyFill="1" applyBorder="1" applyAlignment="1" applyProtection="1">
      <alignment horizontal="center" vertical="center"/>
      <protection locked="0"/>
    </xf>
    <xf numFmtId="49" fontId="1" fillId="3" borderId="1" xfId="1" applyNumberFormat="1" applyFont="1" applyFill="1" applyBorder="1" applyAlignment="1" applyProtection="1">
      <alignment horizontal="center" vertical="center"/>
      <protection locked="0"/>
    </xf>
    <xf numFmtId="49" fontId="1" fillId="0" borderId="2" xfId="1" applyNumberFormat="1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>
      <alignment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49" fontId="3" fillId="0" borderId="2" xfId="1" applyNumberFormat="1" applyFont="1" applyFill="1" applyBorder="1" applyAlignment="1" applyProtection="1">
      <alignment horizontal="center" vertical="center"/>
      <protection locked="0"/>
    </xf>
    <xf numFmtId="0" fontId="10" fillId="3" borderId="4" xfId="0" applyFont="1" applyFill="1" applyBorder="1" applyAlignment="1">
      <alignment horizontal="center" vertical="center" wrapText="1"/>
    </xf>
    <xf numFmtId="49" fontId="1" fillId="3" borderId="2" xfId="1" applyNumberFormat="1" applyFont="1" applyFill="1" applyBorder="1" applyAlignment="1" applyProtection="1">
      <alignment horizontal="center" vertical="center"/>
      <protection locked="0"/>
    </xf>
    <xf numFmtId="0" fontId="1" fillId="3" borderId="6" xfId="1" applyFont="1" applyFill="1" applyBorder="1" applyAlignment="1" applyProtection="1">
      <alignment horizontal="center" vertical="center" wrapText="1"/>
      <protection locked="0"/>
    </xf>
    <xf numFmtId="164" fontId="3" fillId="0" borderId="8" xfId="2" applyNumberFormat="1" applyFont="1" applyFill="1" applyBorder="1" applyAlignment="1" applyProtection="1">
      <alignment horizontal="center" vertical="center"/>
      <protection locked="0"/>
    </xf>
    <xf numFmtId="164" fontId="1" fillId="0" borderId="8" xfId="2" applyNumberFormat="1" applyFont="1" applyFill="1" applyBorder="1" applyAlignment="1" applyProtection="1">
      <alignment horizontal="center" vertical="center"/>
      <protection locked="0"/>
    </xf>
    <xf numFmtId="4" fontId="1" fillId="0" borderId="8" xfId="2" applyNumberFormat="1" applyFont="1" applyFill="1" applyBorder="1" applyAlignment="1" applyProtection="1">
      <alignment horizontal="center" vertical="center"/>
      <protection locked="0"/>
    </xf>
    <xf numFmtId="49" fontId="1" fillId="6" borderId="2" xfId="1" applyNumberFormat="1" applyFont="1" applyFill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vertical="center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9" fontId="4" fillId="5" borderId="6" xfId="0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1" fillId="6" borderId="6" xfId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vertical="center"/>
    </xf>
    <xf numFmtId="49" fontId="4" fillId="0" borderId="6" xfId="0" applyNumberFormat="1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8" fillId="6" borderId="7" xfId="0" applyFont="1" applyFill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11" fillId="0" borderId="4" xfId="0" applyFont="1" applyFill="1" applyBorder="1" applyAlignment="1">
      <alignment vertical="center" wrapText="1"/>
    </xf>
    <xf numFmtId="49" fontId="3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49" fontId="1" fillId="0" borderId="4" xfId="1" applyNumberFormat="1" applyFont="1" applyFill="1" applyBorder="1" applyAlignment="1" applyProtection="1">
      <alignment horizontal="center" vertical="center"/>
      <protection locked="0"/>
    </xf>
    <xf numFmtId="0" fontId="13" fillId="0" borderId="4" xfId="0" applyFont="1" applyFill="1" applyBorder="1" applyAlignment="1">
      <alignment horizontal="center" vertical="center" wrapText="1"/>
    </xf>
    <xf numFmtId="166" fontId="1" fillId="0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49" fontId="3" fillId="0" borderId="4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4" xfId="1" applyNumberFormat="1" applyFont="1" applyFill="1" applyBorder="1" applyAlignment="1" applyProtection="1">
      <alignment horizontal="left" vertical="center" textRotation="90" wrapText="1"/>
      <protection locked="0"/>
    </xf>
    <xf numFmtId="49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1" fillId="0" borderId="4" xfId="1" applyFont="1" applyFill="1" applyBorder="1" applyAlignment="1" applyProtection="1">
      <alignment vertical="center"/>
      <protection locked="0"/>
    </xf>
    <xf numFmtId="4" fontId="1" fillId="5" borderId="4" xfId="1" applyNumberFormat="1" applyFont="1" applyFill="1" applyBorder="1" applyAlignment="1" applyProtection="1">
      <alignment horizontal="center" vertical="center"/>
      <protection locked="0"/>
    </xf>
    <xf numFmtId="49" fontId="3" fillId="4" borderId="4" xfId="1" applyNumberFormat="1" applyFont="1" applyFill="1" applyBorder="1" applyAlignment="1" applyProtection="1">
      <alignment horizontal="left" vertical="center"/>
      <protection locked="0"/>
    </xf>
    <xf numFmtId="0" fontId="3" fillId="4" borderId="7" xfId="1" applyFont="1" applyFill="1" applyBorder="1" applyAlignment="1" applyProtection="1">
      <alignment vertical="center" wrapText="1"/>
      <protection locked="0"/>
    </xf>
    <xf numFmtId="0" fontId="3" fillId="4" borderId="8" xfId="1" applyFont="1" applyFill="1" applyBorder="1" applyAlignment="1" applyProtection="1">
      <alignment horizontal="center" vertical="center" wrapText="1"/>
      <protection locked="0"/>
    </xf>
    <xf numFmtId="49" fontId="1" fillId="4" borderId="4" xfId="1" applyNumberFormat="1" applyFont="1" applyFill="1" applyBorder="1" applyAlignment="1" applyProtection="1">
      <alignment horizontal="center" vertical="center"/>
      <protection locked="0"/>
    </xf>
    <xf numFmtId="4" fontId="3" fillId="4" borderId="4" xfId="2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4" xfId="0" applyFont="1" applyFill="1" applyBorder="1" applyAlignment="1">
      <alignment horizontal="left" vertical="center" wrapText="1"/>
    </xf>
    <xf numFmtId="49" fontId="1" fillId="3" borderId="4" xfId="1" applyNumberFormat="1" applyFont="1" applyFill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textRotation="90" wrapText="1"/>
    </xf>
    <xf numFmtId="0" fontId="8" fillId="3" borderId="8" xfId="0" applyFont="1" applyFill="1" applyBorder="1" applyAlignment="1">
      <alignment horizontal="center" vertical="center" wrapText="1"/>
    </xf>
    <xf numFmtId="49" fontId="1" fillId="6" borderId="4" xfId="1" applyNumberFormat="1" applyFont="1" applyFill="1" applyBorder="1" applyAlignment="1" applyProtection="1">
      <alignment horizontal="center" vertical="center"/>
      <protection locked="0"/>
    </xf>
    <xf numFmtId="0" fontId="6" fillId="6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textRotation="90" wrapText="1"/>
    </xf>
    <xf numFmtId="49" fontId="4" fillId="5" borderId="7" xfId="0" applyNumberFormat="1" applyFont="1" applyFill="1" applyBorder="1" applyAlignment="1">
      <alignment vertical="center"/>
    </xf>
    <xf numFmtId="4" fontId="1" fillId="5" borderId="4" xfId="2" applyNumberFormat="1" applyFont="1" applyFill="1" applyBorder="1" applyAlignment="1" applyProtection="1">
      <alignment horizontal="center" vertical="center"/>
      <protection locked="0"/>
    </xf>
    <xf numFmtId="49" fontId="1" fillId="0" borderId="12" xfId="1" applyNumberFormat="1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6" xfId="1" applyNumberFormat="1" applyFont="1" applyFill="1" applyBorder="1" applyAlignment="1" applyProtection="1">
      <alignment horizontal="left" vertical="center"/>
      <protection locked="0"/>
    </xf>
    <xf numFmtId="49" fontId="3" fillId="4" borderId="4" xfId="1" applyNumberFormat="1" applyFont="1" applyFill="1" applyBorder="1" applyAlignment="1" applyProtection="1">
      <alignment horizontal="center" vertical="center"/>
      <protection locked="0"/>
    </xf>
    <xf numFmtId="0" fontId="3" fillId="4" borderId="4" xfId="1" applyFont="1" applyFill="1" applyBorder="1" applyAlignment="1" applyProtection="1">
      <alignment horizontal="center" vertical="center"/>
      <protection locked="0"/>
    </xf>
    <xf numFmtId="0" fontId="3" fillId="5" borderId="8" xfId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vertical="center"/>
    </xf>
    <xf numFmtId="0" fontId="1" fillId="3" borderId="10" xfId="1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left" vertical="center" wrapText="1"/>
    </xf>
    <xf numFmtId="0" fontId="6" fillId="3" borderId="11" xfId="0" applyFont="1" applyFill="1" applyBorder="1" applyAlignment="1">
      <alignment vertical="center" wrapText="1"/>
    </xf>
    <xf numFmtId="49" fontId="9" fillId="0" borderId="0" xfId="0" applyNumberFormat="1" applyFont="1" applyBorder="1" applyAlignment="1">
      <alignment vertical="center"/>
    </xf>
    <xf numFmtId="4" fontId="3" fillId="5" borderId="4" xfId="2" applyNumberFormat="1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vertical="center" wrapText="1"/>
    </xf>
    <xf numFmtId="164" fontId="1" fillId="5" borderId="8" xfId="2" applyNumberFormat="1" applyFont="1" applyFill="1" applyBorder="1" applyAlignment="1" applyProtection="1">
      <alignment horizontal="center" vertical="center"/>
      <protection locked="0"/>
    </xf>
    <xf numFmtId="4" fontId="1" fillId="5" borderId="8" xfId="2" applyNumberFormat="1" applyFont="1" applyFill="1" applyBorder="1" applyAlignment="1" applyProtection="1">
      <alignment horizontal="center" vertical="center"/>
      <protection locked="0"/>
    </xf>
    <xf numFmtId="0" fontId="3" fillId="6" borderId="4" xfId="1" applyFont="1" applyFill="1" applyBorder="1" applyAlignment="1" applyProtection="1">
      <alignment vertical="center" textRotation="90" wrapText="1"/>
      <protection locked="0"/>
    </xf>
    <xf numFmtId="0" fontId="3" fillId="6" borderId="8" xfId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/>
      <protection locked="0"/>
    </xf>
    <xf numFmtId="0" fontId="3" fillId="0" borderId="2" xfId="1" applyFont="1" applyFill="1" applyBorder="1" applyAlignment="1" applyProtection="1">
      <alignment horizontal="left" vertical="center"/>
      <protection locked="0"/>
    </xf>
    <xf numFmtId="0" fontId="3" fillId="0" borderId="8" xfId="1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6" borderId="7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textRotation="90" wrapText="1"/>
    </xf>
    <xf numFmtId="0" fontId="6" fillId="0" borderId="10" xfId="0" applyFont="1" applyBorder="1" applyAlignment="1">
      <alignment horizontal="center" vertical="center" textRotation="90" wrapText="1"/>
    </xf>
    <xf numFmtId="0" fontId="6" fillId="0" borderId="12" xfId="0" applyFont="1" applyBorder="1" applyAlignment="1">
      <alignment horizontal="center" vertical="center" textRotation="90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 wrapText="1"/>
    </xf>
    <xf numFmtId="0" fontId="8" fillId="6" borderId="8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3" fillId="0" borderId="4" xfId="1" applyFont="1" applyFill="1" applyBorder="1" applyAlignment="1" applyProtection="1">
      <alignment horizontal="left" vertical="center"/>
      <protection locked="0"/>
    </xf>
    <xf numFmtId="49" fontId="3" fillId="0" borderId="7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2" xfId="1" applyNumberFormat="1" applyFont="1" applyFill="1" applyBorder="1" applyAlignment="1" applyProtection="1">
      <alignment horizontal="left" vertical="center" wrapText="1"/>
      <protection locked="0"/>
    </xf>
    <xf numFmtId="49" fontId="3" fillId="0" borderId="8" xfId="1" applyNumberFormat="1" applyFont="1" applyFill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>
      <alignment horizontal="center" vertical="center" textRotation="90"/>
    </xf>
    <xf numFmtId="0" fontId="4" fillId="0" borderId="10" xfId="0" applyFont="1" applyBorder="1" applyAlignment="1">
      <alignment horizontal="center" vertical="center" textRotation="90"/>
    </xf>
    <xf numFmtId="0" fontId="6" fillId="0" borderId="4" xfId="0" applyFont="1" applyBorder="1" applyAlignment="1">
      <alignment horizontal="center" vertical="center" textRotation="90" wrapText="1"/>
    </xf>
    <xf numFmtId="0" fontId="6" fillId="3" borderId="4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5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3" fillId="5" borderId="6" xfId="1" applyFont="1" applyFill="1" applyBorder="1" applyAlignment="1" applyProtection="1">
      <alignment horizontal="center" vertical="center" textRotation="90" wrapText="1"/>
      <protection locked="0"/>
    </xf>
    <xf numFmtId="0" fontId="3" fillId="5" borderId="12" xfId="1" applyFont="1" applyFill="1" applyBorder="1" applyAlignment="1" applyProtection="1">
      <alignment horizontal="center" vertical="center" textRotation="90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3" fillId="5" borderId="10" xfId="1" applyFont="1" applyFill="1" applyBorder="1" applyAlignment="1" applyProtection="1">
      <alignment horizontal="center" vertical="center" textRotation="90" wrapText="1"/>
      <protection locked="0"/>
    </xf>
    <xf numFmtId="0" fontId="8" fillId="3" borderId="4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textRotation="90"/>
    </xf>
    <xf numFmtId="0" fontId="6" fillId="5" borderId="6" xfId="0" applyFont="1" applyFill="1" applyBorder="1" applyAlignment="1">
      <alignment horizontal="center" vertical="center" textRotation="90" wrapText="1"/>
    </xf>
    <xf numFmtId="0" fontId="6" fillId="5" borderId="10" xfId="0" applyFont="1" applyFill="1" applyBorder="1" applyAlignment="1">
      <alignment horizontal="center" vertical="center" textRotation="90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4" fillId="5" borderId="6" xfId="0" applyFont="1" applyFill="1" applyBorder="1" applyAlignment="1">
      <alignment horizontal="center" vertical="center" textRotation="90" wrapText="1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2" xfId="0" applyFont="1" applyFill="1" applyBorder="1" applyAlignment="1">
      <alignment horizontal="center" vertical="center" textRotation="90" wrapText="1"/>
    </xf>
    <xf numFmtId="0" fontId="1" fillId="0" borderId="7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left" vertical="center"/>
      <protection locked="0"/>
    </xf>
    <xf numFmtId="0" fontId="1" fillId="0" borderId="8" xfId="1" applyFont="1" applyFill="1" applyBorder="1" applyAlignment="1" applyProtection="1">
      <alignment horizontal="left" vertical="center"/>
      <protection locked="0"/>
    </xf>
    <xf numFmtId="0" fontId="1" fillId="0" borderId="6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1" fillId="0" borderId="11" xfId="1" applyFont="1" applyFill="1" applyBorder="1" applyAlignment="1" applyProtection="1">
      <alignment horizontal="center" vertical="center" wrapText="1"/>
      <protection locked="0"/>
    </xf>
    <xf numFmtId="1" fontId="1" fillId="0" borderId="7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8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1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8" xfId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colors>
    <mruColors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278"/>
  <sheetViews>
    <sheetView tabSelected="1" zoomScale="60" zoomScaleNormal="60" workbookViewId="0">
      <selection activeCell="AA18" sqref="AA18"/>
    </sheetView>
  </sheetViews>
  <sheetFormatPr defaultColWidth="9.140625" defaultRowHeight="15.75"/>
  <cols>
    <col min="1" max="1" width="9.5703125" style="5" customWidth="1"/>
    <col min="2" max="2" width="72.140625" style="5" customWidth="1"/>
    <col min="3" max="3" width="7.140625" style="5" customWidth="1"/>
    <col min="4" max="4" width="23.5703125" style="5" customWidth="1"/>
    <col min="5" max="5" width="13.28515625" style="5" customWidth="1"/>
    <col min="6" max="6" width="32.7109375" style="1" customWidth="1"/>
    <col min="7" max="7" width="17.5703125" style="9" customWidth="1"/>
    <col min="8" max="8" width="19.5703125" style="9" customWidth="1"/>
    <col min="9" max="9" width="25.5703125" style="9" customWidth="1"/>
    <col min="10" max="11" width="22" style="9" customWidth="1"/>
    <col min="12" max="12" width="27.42578125" style="9" customWidth="1"/>
    <col min="13" max="13" width="17.5703125" style="9" customWidth="1"/>
    <col min="14" max="14" width="20.28515625" style="9" customWidth="1"/>
    <col min="15" max="15" width="26.7109375" style="9" customWidth="1"/>
    <col min="16" max="16" width="15.7109375" style="5" bestFit="1" customWidth="1"/>
    <col min="17" max="17" width="16.140625" style="5" customWidth="1"/>
    <col min="18" max="18" width="20.85546875" style="5" customWidth="1"/>
    <col min="19" max="19" width="13.7109375" style="5" customWidth="1"/>
    <col min="20" max="20" width="17.7109375" style="5" customWidth="1"/>
    <col min="21" max="21" width="18.28515625" style="5" customWidth="1"/>
    <col min="22" max="203" width="9.140625" style="5" customWidth="1"/>
    <col min="204" max="255" width="9.140625" style="8"/>
    <col min="256" max="16384" width="9.140625" style="10"/>
  </cols>
  <sheetData>
    <row r="1" spans="1:30" s="1" customFormat="1" ht="15.75" customHeight="1">
      <c r="A1" s="218" t="s">
        <v>0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</row>
    <row r="2" spans="1:30" s="1" customFormat="1" ht="21" customHeight="1">
      <c r="A2" s="11"/>
      <c r="B2" s="11"/>
      <c r="C2" s="11"/>
      <c r="D2" s="11"/>
      <c r="E2" s="11"/>
      <c r="F2" s="11"/>
      <c r="G2" s="12" t="s">
        <v>1</v>
      </c>
      <c r="H2" s="219">
        <v>46023</v>
      </c>
      <c r="I2" s="219"/>
      <c r="J2" s="13"/>
      <c r="K2" s="13"/>
      <c r="L2" s="13"/>
      <c r="M2" s="11"/>
      <c r="N2" s="11"/>
      <c r="O2" s="14"/>
      <c r="P2" s="11"/>
      <c r="Q2" s="11"/>
      <c r="R2" s="11"/>
      <c r="S2" s="11"/>
    </row>
    <row r="3" spans="1:30" s="2" customFormat="1" ht="24" customHeight="1">
      <c r="A3" s="220" t="s">
        <v>455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</row>
    <row r="4" spans="1:30" s="3" customFormat="1" ht="13.5" customHeight="1">
      <c r="A4" s="221" t="s">
        <v>2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</row>
    <row r="5" spans="1:30" s="3" customFormat="1" ht="16.5" customHeight="1">
      <c r="A5" s="222" t="s">
        <v>3</v>
      </c>
      <c r="B5" s="225" t="s">
        <v>4</v>
      </c>
      <c r="C5" s="225"/>
      <c r="D5" s="225"/>
      <c r="E5" s="225"/>
      <c r="F5" s="225"/>
      <c r="G5" s="225"/>
      <c r="H5" s="225"/>
      <c r="I5" s="225"/>
      <c r="J5" s="225"/>
      <c r="K5" s="225"/>
      <c r="L5" s="225"/>
      <c r="M5" s="225"/>
      <c r="N5" s="225"/>
      <c r="O5" s="225"/>
      <c r="P5" s="225"/>
      <c r="Q5" s="225"/>
      <c r="R5" s="225"/>
      <c r="S5" s="225"/>
    </row>
    <row r="6" spans="1:30" s="4" customFormat="1" ht="55.5" customHeight="1">
      <c r="A6" s="223"/>
      <c r="B6" s="226" t="s">
        <v>5</v>
      </c>
      <c r="C6" s="222"/>
      <c r="D6" s="222"/>
      <c r="E6" s="232" t="s">
        <v>6</v>
      </c>
      <c r="F6" s="216" t="s">
        <v>7</v>
      </c>
      <c r="G6" s="229" t="s">
        <v>8</v>
      </c>
      <c r="H6" s="230"/>
      <c r="I6" s="230"/>
      <c r="J6" s="229" t="s">
        <v>9</v>
      </c>
      <c r="K6" s="230"/>
      <c r="L6" s="231"/>
      <c r="M6" s="229" t="s">
        <v>10</v>
      </c>
      <c r="N6" s="230"/>
      <c r="O6" s="230"/>
      <c r="P6" s="233" t="s">
        <v>11</v>
      </c>
      <c r="Q6" s="233"/>
      <c r="R6" s="233"/>
      <c r="S6" s="233"/>
    </row>
    <row r="7" spans="1:30" s="4" customFormat="1" ht="40.5" customHeight="1">
      <c r="A7" s="223"/>
      <c r="B7" s="227"/>
      <c r="C7" s="223"/>
      <c r="D7" s="223"/>
      <c r="E7" s="232"/>
      <c r="F7" s="234"/>
      <c r="G7" s="216" t="s">
        <v>12</v>
      </c>
      <c r="H7" s="216" t="s">
        <v>13</v>
      </c>
      <c r="I7" s="216" t="s">
        <v>14</v>
      </c>
      <c r="J7" s="216" t="s">
        <v>12</v>
      </c>
      <c r="K7" s="216" t="s">
        <v>13</v>
      </c>
      <c r="L7" s="216" t="s">
        <v>14</v>
      </c>
      <c r="M7" s="216" t="s">
        <v>12</v>
      </c>
      <c r="N7" s="216" t="s">
        <v>13</v>
      </c>
      <c r="O7" s="216" t="s">
        <v>14</v>
      </c>
      <c r="P7" s="235" t="s">
        <v>12</v>
      </c>
      <c r="Q7" s="235"/>
      <c r="R7" s="235" t="s">
        <v>15</v>
      </c>
      <c r="S7" s="236"/>
      <c r="T7"/>
      <c r="U7"/>
      <c r="V7"/>
      <c r="W7"/>
      <c r="X7"/>
      <c r="Y7"/>
      <c r="Z7"/>
      <c r="AA7"/>
      <c r="AB7"/>
      <c r="AC7"/>
      <c r="AD7"/>
    </row>
    <row r="8" spans="1:30" s="4" customFormat="1" ht="46.5" customHeight="1">
      <c r="A8" s="224"/>
      <c r="B8" s="228"/>
      <c r="C8" s="224"/>
      <c r="D8" s="224"/>
      <c r="E8" s="232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18" t="s">
        <v>16</v>
      </c>
      <c r="Q8" s="18" t="s">
        <v>17</v>
      </c>
      <c r="R8" s="18" t="s">
        <v>16</v>
      </c>
      <c r="S8" s="18" t="s">
        <v>17</v>
      </c>
      <c r="T8"/>
      <c r="U8"/>
      <c r="V8"/>
      <c r="W8"/>
      <c r="X8"/>
      <c r="Y8"/>
      <c r="Z8"/>
      <c r="AA8"/>
      <c r="AB8"/>
      <c r="AC8"/>
      <c r="AD8"/>
    </row>
    <row r="9" spans="1:30" s="5" customFormat="1" ht="18.75" customHeight="1">
      <c r="A9" s="19">
        <v>1</v>
      </c>
      <c r="B9" s="237">
        <v>2</v>
      </c>
      <c r="C9" s="238"/>
      <c r="D9" s="239"/>
      <c r="E9" s="20">
        <v>3</v>
      </c>
      <c r="F9" s="20">
        <v>4</v>
      </c>
      <c r="G9" s="20">
        <v>5</v>
      </c>
      <c r="H9" s="20">
        <v>6</v>
      </c>
      <c r="I9" s="20">
        <v>7</v>
      </c>
      <c r="J9" s="20">
        <v>8</v>
      </c>
      <c r="K9" s="20">
        <v>9</v>
      </c>
      <c r="L9" s="20">
        <v>10</v>
      </c>
      <c r="M9" s="20">
        <v>11</v>
      </c>
      <c r="N9" s="20">
        <v>12</v>
      </c>
      <c r="O9" s="20">
        <v>13</v>
      </c>
      <c r="P9" s="20">
        <v>14</v>
      </c>
      <c r="Q9" s="20">
        <v>15</v>
      </c>
      <c r="R9" s="20">
        <v>16</v>
      </c>
      <c r="S9" s="19">
        <v>17</v>
      </c>
      <c r="T9"/>
      <c r="U9"/>
      <c r="V9"/>
      <c r="W9"/>
      <c r="X9"/>
      <c r="Y9"/>
      <c r="Z9"/>
      <c r="AA9"/>
      <c r="AB9"/>
      <c r="AC9"/>
      <c r="AD9"/>
    </row>
    <row r="10" spans="1:30" s="6" customFormat="1" ht="50.1" customHeight="1">
      <c r="A10" s="37" t="s">
        <v>23</v>
      </c>
      <c r="B10" s="38" t="s">
        <v>24</v>
      </c>
      <c r="C10" s="39" t="s">
        <v>25</v>
      </c>
      <c r="D10" s="40" t="s">
        <v>26</v>
      </c>
      <c r="E10" s="41" t="s">
        <v>27</v>
      </c>
      <c r="F10" s="42" t="s">
        <v>18</v>
      </c>
      <c r="G10" s="42" t="s">
        <v>18</v>
      </c>
      <c r="H10" s="42" t="s">
        <v>18</v>
      </c>
      <c r="I10" s="43">
        <f>I11+I12+I49+I63+I71+I75+I78</f>
        <v>27924671970</v>
      </c>
      <c r="J10" s="42" t="s">
        <v>18</v>
      </c>
      <c r="K10" s="42" t="s">
        <v>18</v>
      </c>
      <c r="L10" s="43">
        <f>L11+L12+L49+L63+L71+L75</f>
        <v>26679055674.050003</v>
      </c>
      <c r="M10" s="42" t="s">
        <v>18</v>
      </c>
      <c r="N10" s="42" t="s">
        <v>18</v>
      </c>
      <c r="O10" s="43">
        <f>O11+O12+O49+O63+O71+O75+O78</f>
        <v>26753979187.919998</v>
      </c>
      <c r="P10" s="42" t="s">
        <v>18</v>
      </c>
      <c r="Q10" s="42" t="s">
        <v>18</v>
      </c>
      <c r="R10" s="43">
        <f t="shared" ref="R10:R20" si="0">I10-O10</f>
        <v>1170692782.0800018</v>
      </c>
      <c r="S10" s="44">
        <f t="shared" ref="S10:S20" si="1">IF(I10&lt;&gt;0,O10/I10,0)</f>
        <v>0.95807675795304958</v>
      </c>
      <c r="T10"/>
      <c r="U10"/>
      <c r="V10"/>
      <c r="W10"/>
      <c r="X10"/>
      <c r="Y10"/>
      <c r="Z10"/>
      <c r="AA10"/>
      <c r="AB10"/>
      <c r="AC10"/>
      <c r="AD10"/>
    </row>
    <row r="11" spans="1:30" s="6" customFormat="1" ht="50.1" customHeight="1">
      <c r="A11" s="33">
        <v>1</v>
      </c>
      <c r="B11" s="45" t="s">
        <v>28</v>
      </c>
      <c r="C11" s="46" t="s">
        <v>25</v>
      </c>
      <c r="D11" s="47" t="s">
        <v>29</v>
      </c>
      <c r="E11" s="48" t="s">
        <v>30</v>
      </c>
      <c r="F11" s="22" t="s">
        <v>19</v>
      </c>
      <c r="G11" s="34">
        <f>G81+G139+G166</f>
        <v>203486</v>
      </c>
      <c r="H11" s="31">
        <f>IF(G11&lt;&gt;0,I11/G11,0)</f>
        <v>8153.9999803426281</v>
      </c>
      <c r="I11" s="31">
        <f>I81+I139+I166</f>
        <v>1659224840</v>
      </c>
      <c r="J11" s="34">
        <f>J81+J139+J166</f>
        <v>153029</v>
      </c>
      <c r="K11" s="31">
        <f>IF(J11&lt;&gt;0,L11/J11,0)</f>
        <v>10855.475661868011</v>
      </c>
      <c r="L11" s="31">
        <f>L81+L139+L166</f>
        <v>1661202585.0599999</v>
      </c>
      <c r="M11" s="34">
        <f>M81+M139+M166</f>
        <v>153029</v>
      </c>
      <c r="N11" s="31">
        <f>IF(M11&lt;&gt;0,O11/M11,0)</f>
        <v>10843.337190989943</v>
      </c>
      <c r="O11" s="31">
        <f>O81+O139+O166</f>
        <v>1659345047</v>
      </c>
      <c r="P11" s="31">
        <f>G11-M11</f>
        <v>50457</v>
      </c>
      <c r="Q11" s="35">
        <f>IF(G11&lt;&gt;0,M11/G11,0)</f>
        <v>0.75203699517411515</v>
      </c>
      <c r="R11" s="31">
        <f t="shared" si="0"/>
        <v>-120207</v>
      </c>
      <c r="S11" s="35">
        <f t="shared" si="1"/>
        <v>1.0000724476858724</v>
      </c>
      <c r="T11"/>
      <c r="U11"/>
      <c r="V11"/>
      <c r="W11"/>
      <c r="X11"/>
      <c r="Y11"/>
      <c r="Z11"/>
      <c r="AA11"/>
      <c r="AB11"/>
      <c r="AC11"/>
      <c r="AD11"/>
    </row>
    <row r="12" spans="1:30" s="6" customFormat="1" ht="51.75" customHeight="1">
      <c r="A12" s="33" t="s">
        <v>31</v>
      </c>
      <c r="B12" s="49" t="s">
        <v>32</v>
      </c>
      <c r="C12" s="46" t="s">
        <v>25</v>
      </c>
      <c r="D12" s="50" t="s">
        <v>33</v>
      </c>
      <c r="E12" s="48" t="s">
        <v>34</v>
      </c>
      <c r="F12" s="34" t="s">
        <v>18</v>
      </c>
      <c r="G12" s="34" t="s">
        <v>18</v>
      </c>
      <c r="H12" s="34" t="s">
        <v>18</v>
      </c>
      <c r="I12" s="31">
        <f>I13+I40</f>
        <v>10992759418</v>
      </c>
      <c r="J12" s="34" t="s">
        <v>18</v>
      </c>
      <c r="K12" s="34" t="s">
        <v>18</v>
      </c>
      <c r="L12" s="31">
        <f>L13+L40</f>
        <v>10570262044.74</v>
      </c>
      <c r="M12" s="34" t="s">
        <v>18</v>
      </c>
      <c r="N12" s="34" t="s">
        <v>18</v>
      </c>
      <c r="O12" s="31">
        <f>O13+O40</f>
        <v>10595585752.640001</v>
      </c>
      <c r="P12" s="29" t="s">
        <v>18</v>
      </c>
      <c r="Q12" s="29" t="s">
        <v>18</v>
      </c>
      <c r="R12" s="23">
        <f t="shared" si="0"/>
        <v>397173665.3599987</v>
      </c>
      <c r="S12" s="27">
        <f t="shared" si="1"/>
        <v>0.96386952081297717</v>
      </c>
      <c r="T12"/>
      <c r="U12"/>
      <c r="V12"/>
      <c r="W12"/>
      <c r="X12"/>
      <c r="Y12"/>
      <c r="Z12"/>
      <c r="AA12"/>
      <c r="AB12"/>
      <c r="AC12"/>
      <c r="AD12"/>
    </row>
    <row r="13" spans="1:30" s="6" customFormat="1" ht="42" customHeight="1">
      <c r="A13" s="51" t="s">
        <v>35</v>
      </c>
      <c r="B13" s="52" t="s">
        <v>36</v>
      </c>
      <c r="C13" s="190" t="s">
        <v>25</v>
      </c>
      <c r="D13" s="53" t="s">
        <v>37</v>
      </c>
      <c r="E13" s="54" t="s">
        <v>38</v>
      </c>
      <c r="F13" s="15" t="s">
        <v>39</v>
      </c>
      <c r="G13" s="34" t="s">
        <v>18</v>
      </c>
      <c r="H13" s="34" t="s">
        <v>18</v>
      </c>
      <c r="I13" s="23">
        <f>I14+I22+I23+I33+I35+I39</f>
        <v>10536881070</v>
      </c>
      <c r="J13" s="34" t="s">
        <v>18</v>
      </c>
      <c r="K13" s="34" t="s">
        <v>18</v>
      </c>
      <c r="L13" s="23">
        <f>L14+L22+L23+L33+L35+L39</f>
        <v>10136493328.309999</v>
      </c>
      <c r="M13" s="34" t="s">
        <v>18</v>
      </c>
      <c r="N13" s="34" t="s">
        <v>18</v>
      </c>
      <c r="O13" s="23">
        <f>O14+O22+O23+O33+O35+O39</f>
        <v>10138504802.640001</v>
      </c>
      <c r="P13" s="29" t="s">
        <v>18</v>
      </c>
      <c r="Q13" s="29" t="s">
        <v>18</v>
      </c>
      <c r="R13" s="23">
        <f t="shared" si="0"/>
        <v>398376267.3599987</v>
      </c>
      <c r="S13" s="27">
        <f t="shared" si="1"/>
        <v>0.96219220234968461</v>
      </c>
      <c r="T13"/>
      <c r="U13"/>
      <c r="V13"/>
      <c r="W13"/>
      <c r="X13"/>
      <c r="Y13"/>
      <c r="Z13"/>
      <c r="AA13"/>
      <c r="AB13"/>
      <c r="AC13"/>
      <c r="AD13"/>
    </row>
    <row r="14" spans="1:30" s="6" customFormat="1" ht="33.950000000000003" customHeight="1">
      <c r="A14" s="51" t="s">
        <v>40</v>
      </c>
      <c r="B14" s="55" t="s">
        <v>41</v>
      </c>
      <c r="C14" s="191"/>
      <c r="D14" s="56" t="s">
        <v>42</v>
      </c>
      <c r="E14" s="54" t="s">
        <v>43</v>
      </c>
      <c r="F14" s="15" t="s">
        <v>39</v>
      </c>
      <c r="G14" s="57">
        <f>G15+G16+G21</f>
        <v>2971917</v>
      </c>
      <c r="H14" s="23">
        <f t="shared" ref="H14:H48" si="2">IF(G14&lt;&gt;0,I14/G14,0)</f>
        <v>1632.0956439900576</v>
      </c>
      <c r="I14" s="23">
        <f>I15+I16+I21</f>
        <v>4850452790</v>
      </c>
      <c r="J14" s="57">
        <f>J15+J16+J21</f>
        <v>3352626</v>
      </c>
      <c r="K14" s="23">
        <f t="shared" ref="K14:K23" si="3">IF(J14&lt;&gt;0,L14/J14,0)</f>
        <v>1529.07653426001</v>
      </c>
      <c r="L14" s="23">
        <f>L15+L16+L21</f>
        <v>5126421744.75</v>
      </c>
      <c r="M14" s="57">
        <f>M15+M16+M21</f>
        <v>3352626</v>
      </c>
      <c r="N14" s="23">
        <f t="shared" ref="N14:N23" si="4">IF(M14&lt;&gt;0,O14/M14,0)</f>
        <v>1536.9579404323656</v>
      </c>
      <c r="O14" s="23">
        <f>O15+O16+O21</f>
        <v>5152845152</v>
      </c>
      <c r="P14" s="23">
        <f t="shared" ref="P14:P48" si="5">G14-M14</f>
        <v>-380709</v>
      </c>
      <c r="Q14" s="27">
        <f t="shared" ref="Q14:Q48" si="6">IF(G14&lt;&gt;0,M14/G14,0)</f>
        <v>1.1281021643605793</v>
      </c>
      <c r="R14" s="23">
        <f t="shared" si="0"/>
        <v>-302392362</v>
      </c>
      <c r="S14" s="27">
        <f t="shared" si="1"/>
        <v>1.0623431203419671</v>
      </c>
      <c r="T14"/>
      <c r="U14"/>
      <c r="V14"/>
      <c r="W14"/>
      <c r="X14"/>
      <c r="Y14"/>
      <c r="Z14"/>
      <c r="AA14"/>
      <c r="AB14"/>
      <c r="AC14"/>
      <c r="AD14"/>
    </row>
    <row r="15" spans="1:30" s="6" customFormat="1" ht="33.950000000000003" customHeight="1">
      <c r="A15" s="51"/>
      <c r="B15" s="58" t="s">
        <v>44</v>
      </c>
      <c r="C15" s="191"/>
      <c r="D15" s="59" t="s">
        <v>45</v>
      </c>
      <c r="E15" s="60" t="s">
        <v>46</v>
      </c>
      <c r="F15" s="32" t="s">
        <v>47</v>
      </c>
      <c r="G15" s="29">
        <f>G85+G170</f>
        <v>180961</v>
      </c>
      <c r="H15" s="23">
        <f t="shared" si="2"/>
        <v>4482.9100192859232</v>
      </c>
      <c r="I15" s="23">
        <f t="shared" ref="I15:J17" si="7">I85+I170</f>
        <v>811231879.99999988</v>
      </c>
      <c r="J15" s="29">
        <f t="shared" si="7"/>
        <v>190930</v>
      </c>
      <c r="K15" s="23">
        <f t="shared" si="3"/>
        <v>3777.3671345519301</v>
      </c>
      <c r="L15" s="23">
        <f t="shared" ref="L15:M17" si="8">L85+L170</f>
        <v>721212707</v>
      </c>
      <c r="M15" s="29">
        <f t="shared" si="8"/>
        <v>190930</v>
      </c>
      <c r="N15" s="23">
        <f t="shared" si="4"/>
        <v>3777.3671345519301</v>
      </c>
      <c r="O15" s="23">
        <f>O85+O170</f>
        <v>721212707</v>
      </c>
      <c r="P15" s="23">
        <f t="shared" si="5"/>
        <v>-9969</v>
      </c>
      <c r="Q15" s="27">
        <f t="shared" si="6"/>
        <v>1.0550892181188212</v>
      </c>
      <c r="R15" s="23">
        <f t="shared" si="0"/>
        <v>90019172.999999881</v>
      </c>
      <c r="S15" s="27">
        <f t="shared" si="1"/>
        <v>0.88903398002553857</v>
      </c>
      <c r="T15"/>
      <c r="U15"/>
      <c r="V15"/>
      <c r="W15"/>
      <c r="X15"/>
      <c r="Y15"/>
      <c r="Z15"/>
      <c r="AA15"/>
      <c r="AB15"/>
      <c r="AC15"/>
      <c r="AD15"/>
    </row>
    <row r="16" spans="1:30" s="6" customFormat="1" ht="44.25" customHeight="1">
      <c r="A16" s="51"/>
      <c r="B16" s="58" t="s">
        <v>48</v>
      </c>
      <c r="C16" s="191"/>
      <c r="D16" s="59" t="s">
        <v>49</v>
      </c>
      <c r="E16" s="60" t="s">
        <v>50</v>
      </c>
      <c r="F16" s="32" t="s">
        <v>47</v>
      </c>
      <c r="G16" s="29">
        <f>G86+G171</f>
        <v>384640</v>
      </c>
      <c r="H16" s="23">
        <f t="shared" si="2"/>
        <v>3170.4234089018305</v>
      </c>
      <c r="I16" s="23">
        <f t="shared" si="7"/>
        <v>1219471660</v>
      </c>
      <c r="J16" s="29">
        <f t="shared" si="7"/>
        <v>257775</v>
      </c>
      <c r="K16" s="23">
        <f t="shared" si="3"/>
        <v>2886.467042963825</v>
      </c>
      <c r="L16" s="23">
        <f t="shared" si="8"/>
        <v>744059042</v>
      </c>
      <c r="M16" s="29">
        <f t="shared" si="8"/>
        <v>257775</v>
      </c>
      <c r="N16" s="23">
        <f t="shared" si="4"/>
        <v>2886.467042963825</v>
      </c>
      <c r="O16" s="23">
        <f>O86+O171</f>
        <v>744059042</v>
      </c>
      <c r="P16" s="23">
        <f t="shared" si="5"/>
        <v>126865</v>
      </c>
      <c r="Q16" s="27">
        <f t="shared" si="6"/>
        <v>0.67017210898502499</v>
      </c>
      <c r="R16" s="23">
        <f t="shared" si="0"/>
        <v>475412618</v>
      </c>
      <c r="S16" s="27">
        <f t="shared" si="1"/>
        <v>0.610148695050445</v>
      </c>
      <c r="T16"/>
      <c r="U16"/>
      <c r="V16"/>
      <c r="W16"/>
      <c r="X16"/>
      <c r="Y16"/>
      <c r="Z16"/>
      <c r="AA16"/>
      <c r="AB16"/>
      <c r="AC16"/>
      <c r="AD16"/>
    </row>
    <row r="17" spans="1:30" s="7" customFormat="1" ht="39.75" customHeight="1">
      <c r="A17" s="61"/>
      <c r="B17" s="62" t="s">
        <v>51</v>
      </c>
      <c r="C17" s="191"/>
      <c r="D17" s="63" t="s">
        <v>52</v>
      </c>
      <c r="E17" s="64" t="s">
        <v>53</v>
      </c>
      <c r="F17" s="65" t="s">
        <v>47</v>
      </c>
      <c r="G17" s="29">
        <f>G87+G172</f>
        <v>34428</v>
      </c>
      <c r="H17" s="66">
        <f t="shared" si="2"/>
        <v>1611.5600673870103</v>
      </c>
      <c r="I17" s="23">
        <f t="shared" si="7"/>
        <v>55482789.999999993</v>
      </c>
      <c r="J17" s="29">
        <f t="shared" si="7"/>
        <v>43194</v>
      </c>
      <c r="K17" s="66">
        <f t="shared" si="3"/>
        <v>1594.8795897578368</v>
      </c>
      <c r="L17" s="23">
        <f t="shared" si="8"/>
        <v>68889229</v>
      </c>
      <c r="M17" s="29">
        <f t="shared" si="8"/>
        <v>43194</v>
      </c>
      <c r="N17" s="66">
        <f t="shared" si="4"/>
        <v>1594.8795897578368</v>
      </c>
      <c r="O17" s="23">
        <f>O87+O172</f>
        <v>68889229</v>
      </c>
      <c r="P17" s="23">
        <f t="shared" si="5"/>
        <v>-8766</v>
      </c>
      <c r="Q17" s="27">
        <f t="shared" si="6"/>
        <v>1.2546183339142558</v>
      </c>
      <c r="R17" s="23">
        <f t="shared" si="0"/>
        <v>-13406439.000000007</v>
      </c>
      <c r="S17" s="27">
        <f t="shared" si="1"/>
        <v>1.2416323872681962</v>
      </c>
      <c r="T17"/>
      <c r="U17"/>
      <c r="V17"/>
      <c r="W17"/>
      <c r="X17"/>
      <c r="Y17"/>
      <c r="Z17"/>
      <c r="AA17"/>
      <c r="AB17"/>
      <c r="AC17"/>
      <c r="AD17"/>
    </row>
    <row r="18" spans="1:30" s="7" customFormat="1" ht="51.75" customHeight="1">
      <c r="A18" s="61"/>
      <c r="B18" s="62" t="s">
        <v>54</v>
      </c>
      <c r="C18" s="191"/>
      <c r="D18" s="63" t="s">
        <v>55</v>
      </c>
      <c r="E18" s="64" t="s">
        <v>56</v>
      </c>
      <c r="F18" s="65" t="s">
        <v>47</v>
      </c>
      <c r="G18" s="29">
        <f>G19+G20</f>
        <v>91353</v>
      </c>
      <c r="H18" s="66">
        <f t="shared" si="2"/>
        <v>2414.2057732094181</v>
      </c>
      <c r="I18" s="23">
        <f>I19+I20</f>
        <v>220544939.99999997</v>
      </c>
      <c r="J18" s="29">
        <f>J19+J20</f>
        <v>64705</v>
      </c>
      <c r="K18" s="66">
        <f t="shared" si="3"/>
        <v>1733.6194575380573</v>
      </c>
      <c r="L18" s="23">
        <f>L19+L20</f>
        <v>112173847</v>
      </c>
      <c r="M18" s="29">
        <f>M19+M20</f>
        <v>64705</v>
      </c>
      <c r="N18" s="66">
        <f t="shared" si="4"/>
        <v>1733.6194575380573</v>
      </c>
      <c r="O18" s="23">
        <f>O19+O20</f>
        <v>112173847</v>
      </c>
      <c r="P18" s="23">
        <f t="shared" si="5"/>
        <v>26648</v>
      </c>
      <c r="Q18" s="27">
        <f t="shared" si="6"/>
        <v>0.70829638873381284</v>
      </c>
      <c r="R18" s="23">
        <f t="shared" si="0"/>
        <v>108371092.99999997</v>
      </c>
      <c r="S18" s="27">
        <f t="shared" si="1"/>
        <v>0.50862126784681627</v>
      </c>
      <c r="T18"/>
      <c r="U18"/>
      <c r="V18"/>
      <c r="W18"/>
      <c r="X18"/>
      <c r="Y18"/>
      <c r="Z18"/>
      <c r="AA18"/>
      <c r="AB18"/>
      <c r="AC18"/>
      <c r="AD18"/>
    </row>
    <row r="19" spans="1:30" s="7" customFormat="1" ht="39" customHeight="1">
      <c r="A19" s="61"/>
      <c r="B19" s="62" t="s">
        <v>57</v>
      </c>
      <c r="C19" s="191"/>
      <c r="D19" s="63" t="s">
        <v>58</v>
      </c>
      <c r="E19" s="64" t="s">
        <v>59</v>
      </c>
      <c r="F19" s="65" t="s">
        <v>47</v>
      </c>
      <c r="G19" s="29">
        <f>G89+G174</f>
        <v>46798</v>
      </c>
      <c r="H19" s="66">
        <f t="shared" si="2"/>
        <v>3450.7399888884133</v>
      </c>
      <c r="I19" s="23">
        <f>I89+I174</f>
        <v>161487729.99999997</v>
      </c>
      <c r="J19" s="29">
        <f>J89+J174</f>
        <v>35145</v>
      </c>
      <c r="K19" s="66">
        <f t="shared" si="3"/>
        <v>2253.5778062313275</v>
      </c>
      <c r="L19" s="23">
        <f>L89+L174</f>
        <v>79201992</v>
      </c>
      <c r="M19" s="29">
        <f>M89+M174</f>
        <v>35145</v>
      </c>
      <c r="N19" s="66">
        <f t="shared" si="4"/>
        <v>2253.5778062313275</v>
      </c>
      <c r="O19" s="23">
        <f>O89+O174</f>
        <v>79201992</v>
      </c>
      <c r="P19" s="23">
        <f t="shared" si="5"/>
        <v>11653</v>
      </c>
      <c r="Q19" s="27">
        <f t="shared" si="6"/>
        <v>0.7509936322065045</v>
      </c>
      <c r="R19" s="23">
        <f t="shared" si="0"/>
        <v>82285737.99999997</v>
      </c>
      <c r="S19" s="27">
        <f t="shared" si="1"/>
        <v>0.49045207335566621</v>
      </c>
      <c r="T19"/>
      <c r="U19"/>
      <c r="V19"/>
      <c r="W19"/>
      <c r="X19"/>
      <c r="Y19"/>
      <c r="Z19"/>
      <c r="AA19"/>
      <c r="AB19"/>
      <c r="AC19"/>
      <c r="AD19"/>
    </row>
    <row r="20" spans="1:30" s="7" customFormat="1" ht="37.5" customHeight="1">
      <c r="A20" s="61"/>
      <c r="B20" s="62" t="s">
        <v>60</v>
      </c>
      <c r="C20" s="191"/>
      <c r="D20" s="63" t="s">
        <v>61</v>
      </c>
      <c r="E20" s="64" t="s">
        <v>62</v>
      </c>
      <c r="F20" s="65" t="s">
        <v>47</v>
      </c>
      <c r="G20" s="29">
        <f>G90+G175</f>
        <v>44555</v>
      </c>
      <c r="H20" s="66">
        <f t="shared" si="2"/>
        <v>1325.4900684547188</v>
      </c>
      <c r="I20" s="23">
        <f>I90+I175</f>
        <v>59057209.999999993</v>
      </c>
      <c r="J20" s="29">
        <f>J90+J175</f>
        <v>29560</v>
      </c>
      <c r="K20" s="66">
        <f t="shared" si="3"/>
        <v>1115.421346414073</v>
      </c>
      <c r="L20" s="23">
        <f>L90+L175</f>
        <v>32971855</v>
      </c>
      <c r="M20" s="29">
        <f>M90+M175</f>
        <v>29560</v>
      </c>
      <c r="N20" s="66">
        <f t="shared" si="4"/>
        <v>1115.421346414073</v>
      </c>
      <c r="O20" s="23">
        <f>O90+O175</f>
        <v>32971855</v>
      </c>
      <c r="P20" s="23">
        <f t="shared" si="5"/>
        <v>14995</v>
      </c>
      <c r="Q20" s="27">
        <f t="shared" si="6"/>
        <v>0.66344966894849067</v>
      </c>
      <c r="R20" s="23">
        <f t="shared" si="0"/>
        <v>26085354.999999993</v>
      </c>
      <c r="S20" s="27">
        <f t="shared" si="1"/>
        <v>0.55830363472978162</v>
      </c>
      <c r="T20"/>
      <c r="U20"/>
      <c r="V20"/>
      <c r="W20"/>
      <c r="X20"/>
      <c r="Y20"/>
      <c r="Z20"/>
      <c r="AA20"/>
      <c r="AB20"/>
      <c r="AC20"/>
      <c r="AD20"/>
    </row>
    <row r="21" spans="1:30" s="6" customFormat="1" ht="33.950000000000003" customHeight="1">
      <c r="A21" s="51"/>
      <c r="B21" s="58" t="s">
        <v>63</v>
      </c>
      <c r="C21" s="191"/>
      <c r="D21" s="59" t="s">
        <v>64</v>
      </c>
      <c r="E21" s="60" t="s">
        <v>65</v>
      </c>
      <c r="F21" s="32" t="s">
        <v>66</v>
      </c>
      <c r="G21" s="29">
        <f>G91+G143+G176</f>
        <v>2406316</v>
      </c>
      <c r="H21" s="23">
        <f t="shared" si="2"/>
        <v>1171.8117030348465</v>
      </c>
      <c r="I21" s="23">
        <f t="shared" ref="I21:J23" si="9">I91+I143+I176</f>
        <v>2819749249.9999995</v>
      </c>
      <c r="J21" s="29">
        <f t="shared" si="9"/>
        <v>2903921</v>
      </c>
      <c r="K21" s="23">
        <f t="shared" si="3"/>
        <v>1260.7608801169179</v>
      </c>
      <c r="L21" s="23">
        <f t="shared" ref="L21:M23" si="10">L91+L143+L176</f>
        <v>3661149995.7500005</v>
      </c>
      <c r="M21" s="29">
        <f t="shared" si="10"/>
        <v>2903921</v>
      </c>
      <c r="N21" s="23">
        <f t="shared" si="4"/>
        <v>1269.8600970894181</v>
      </c>
      <c r="O21" s="23">
        <f>O91+O143+O176</f>
        <v>3687573403</v>
      </c>
      <c r="P21" s="23">
        <f t="shared" si="5"/>
        <v>-497605</v>
      </c>
      <c r="Q21" s="27">
        <f t="shared" si="6"/>
        <v>1.2067912111293779</v>
      </c>
      <c r="R21" s="23">
        <f>I21-O21</f>
        <v>-867824153.00000048</v>
      </c>
      <c r="S21" s="27">
        <f>IF(I21&lt;&gt;0,O21/I21,0)</f>
        <v>1.3077664274580445</v>
      </c>
      <c r="T21"/>
      <c r="U21"/>
      <c r="V21"/>
      <c r="W21"/>
      <c r="X21"/>
      <c r="Y21"/>
      <c r="Z21"/>
      <c r="AA21"/>
      <c r="AB21"/>
      <c r="AC21"/>
      <c r="AD21"/>
    </row>
    <row r="22" spans="1:30" s="6" customFormat="1" ht="33.950000000000003" customHeight="1">
      <c r="A22" s="51" t="s">
        <v>67</v>
      </c>
      <c r="B22" s="67" t="s">
        <v>68</v>
      </c>
      <c r="C22" s="191"/>
      <c r="D22" s="68" t="s">
        <v>69</v>
      </c>
      <c r="E22" s="54" t="s">
        <v>70</v>
      </c>
      <c r="F22" s="15" t="s">
        <v>66</v>
      </c>
      <c r="G22" s="29">
        <f>G92+G144+G177</f>
        <v>366275</v>
      </c>
      <c r="H22" s="23">
        <f t="shared" si="2"/>
        <v>1868.2699883966968</v>
      </c>
      <c r="I22" s="23">
        <f t="shared" si="9"/>
        <v>684300590.00000012</v>
      </c>
      <c r="J22" s="29">
        <f t="shared" si="9"/>
        <v>447456</v>
      </c>
      <c r="K22" s="23">
        <f t="shared" si="3"/>
        <v>1641.273082694164</v>
      </c>
      <c r="L22" s="23">
        <f t="shared" si="10"/>
        <v>734397488.48999989</v>
      </c>
      <c r="M22" s="29">
        <f t="shared" si="10"/>
        <v>447456</v>
      </c>
      <c r="N22" s="23">
        <f t="shared" si="4"/>
        <v>1719.3026733354789</v>
      </c>
      <c r="O22" s="23">
        <f>O92+O144+O177</f>
        <v>769312297</v>
      </c>
      <c r="P22" s="23">
        <f t="shared" si="5"/>
        <v>-81181</v>
      </c>
      <c r="Q22" s="27">
        <f t="shared" si="6"/>
        <v>1.2216394785338884</v>
      </c>
      <c r="R22" s="23">
        <f>I22-O22</f>
        <v>-85011706.999999881</v>
      </c>
      <c r="S22" s="27">
        <f>IF(I22&lt;&gt;0,O22/I22,0)</f>
        <v>1.1242315266745566</v>
      </c>
      <c r="T22"/>
      <c r="U22"/>
      <c r="V22"/>
      <c r="W22"/>
      <c r="X22"/>
      <c r="Y22"/>
      <c r="Z22"/>
      <c r="AA22"/>
      <c r="AB22"/>
      <c r="AC22"/>
      <c r="AD22"/>
    </row>
    <row r="23" spans="1:30" s="6" customFormat="1" ht="50.1" customHeight="1">
      <c r="A23" s="51" t="s">
        <v>71</v>
      </c>
      <c r="B23" s="69" t="s">
        <v>72</v>
      </c>
      <c r="C23" s="191"/>
      <c r="D23" s="68" t="s">
        <v>73</v>
      </c>
      <c r="E23" s="54" t="s">
        <v>74</v>
      </c>
      <c r="F23" s="19" t="s">
        <v>20</v>
      </c>
      <c r="G23" s="29">
        <f>G93+G145+G178</f>
        <v>839972</v>
      </c>
      <c r="H23" s="23">
        <f t="shared" si="2"/>
        <v>4738.213797602777</v>
      </c>
      <c r="I23" s="23">
        <f t="shared" si="9"/>
        <v>3979966919.9999995</v>
      </c>
      <c r="J23" s="29">
        <f t="shared" si="9"/>
        <v>561104</v>
      </c>
      <c r="K23" s="23">
        <f t="shared" si="3"/>
        <v>6423.6148659785003</v>
      </c>
      <c r="L23" s="23">
        <f t="shared" si="10"/>
        <v>3604315995.7600002</v>
      </c>
      <c r="M23" s="29">
        <f t="shared" si="10"/>
        <v>561104</v>
      </c>
      <c r="N23" s="23">
        <f t="shared" si="4"/>
        <v>6317.8826991074739</v>
      </c>
      <c r="O23" s="23">
        <f>O93+O145+O178</f>
        <v>3544989254</v>
      </c>
      <c r="P23" s="23">
        <f t="shared" si="5"/>
        <v>278868</v>
      </c>
      <c r="Q23" s="27">
        <f t="shared" si="6"/>
        <v>0.66800321915492422</v>
      </c>
      <c r="R23" s="23">
        <f>I23-O23</f>
        <v>434977665.99999952</v>
      </c>
      <c r="S23" s="27">
        <f>IF(I23&lt;&gt;0,O23/I23,0)</f>
        <v>0.8907082207607897</v>
      </c>
      <c r="T23"/>
      <c r="U23"/>
      <c r="V23"/>
      <c r="W23"/>
      <c r="X23"/>
      <c r="Y23"/>
      <c r="Z23"/>
      <c r="AA23"/>
      <c r="AB23"/>
      <c r="AC23"/>
      <c r="AD23"/>
    </row>
    <row r="24" spans="1:30" s="6" customFormat="1" ht="33.950000000000003" customHeight="1">
      <c r="A24" s="51"/>
      <c r="B24" s="58" t="s">
        <v>75</v>
      </c>
      <c r="C24" s="191"/>
      <c r="D24" s="59" t="s">
        <v>76</v>
      </c>
      <c r="E24" s="60" t="s">
        <v>77</v>
      </c>
      <c r="F24" s="32" t="s">
        <v>66</v>
      </c>
      <c r="G24" s="29">
        <f>G94+G146+G179</f>
        <v>2791697</v>
      </c>
      <c r="H24" s="23">
        <f>IF(G24&lt;&gt;0,I23/G24,0)</f>
        <v>1425.644301655946</v>
      </c>
      <c r="I24" s="23" t="s">
        <v>18</v>
      </c>
      <c r="J24" s="29">
        <f>J94+J146+J179</f>
        <v>1730939</v>
      </c>
      <c r="K24" s="23">
        <f>IF(J24&lt;&gt;0,L23/J24,0)</f>
        <v>2082.2894369818928</v>
      </c>
      <c r="L24" s="23" t="s">
        <v>18</v>
      </c>
      <c r="M24" s="29">
        <f>M94+M146+M179</f>
        <v>1730939</v>
      </c>
      <c r="N24" s="23">
        <f>IF(M24&lt;&gt;0,O23/M24,0)</f>
        <v>2048.0151258940955</v>
      </c>
      <c r="O24" s="23" t="s">
        <v>18</v>
      </c>
      <c r="P24" s="23">
        <f t="shared" si="5"/>
        <v>1060758</v>
      </c>
      <c r="Q24" s="27">
        <f t="shared" si="6"/>
        <v>0.62003111369177955</v>
      </c>
      <c r="R24" s="29" t="s">
        <v>18</v>
      </c>
      <c r="S24" s="29" t="s">
        <v>18</v>
      </c>
      <c r="T24"/>
      <c r="U24"/>
      <c r="V24"/>
      <c r="W24"/>
      <c r="X24"/>
      <c r="Y24"/>
      <c r="Z24"/>
      <c r="AA24"/>
      <c r="AB24"/>
      <c r="AC24"/>
      <c r="AD24"/>
    </row>
    <row r="25" spans="1:30" s="6" customFormat="1" ht="24.95" customHeight="1">
      <c r="A25" s="51"/>
      <c r="B25" s="58" t="s">
        <v>78</v>
      </c>
      <c r="C25" s="191"/>
      <c r="D25" s="59" t="s">
        <v>79</v>
      </c>
      <c r="E25" s="60" t="s">
        <v>80</v>
      </c>
      <c r="F25" s="32" t="s">
        <v>81</v>
      </c>
      <c r="G25" s="29">
        <f t="shared" ref="G25:G38" si="11">G95+G180</f>
        <v>60382</v>
      </c>
      <c r="H25" s="23">
        <f t="shared" si="2"/>
        <v>4295.2800503461294</v>
      </c>
      <c r="I25" s="23">
        <f t="shared" ref="I25:J39" si="12">I95+I180</f>
        <v>259357599.99999997</v>
      </c>
      <c r="J25" s="29">
        <f t="shared" si="12"/>
        <v>59400</v>
      </c>
      <c r="K25" s="23">
        <f t="shared" ref="K25:K40" si="13">IF(J25&lt;&gt;0,L25/J25,0)</f>
        <v>4054.2486195286197</v>
      </c>
      <c r="L25" s="23">
        <f t="shared" ref="L25:M39" si="14">L95+L180</f>
        <v>240822368</v>
      </c>
      <c r="M25" s="29">
        <f t="shared" si="14"/>
        <v>59400</v>
      </c>
      <c r="N25" s="23">
        <f t="shared" ref="N25:N40" si="15">IF(M25&lt;&gt;0,O25/M25,0)</f>
        <v>4057.7000841750842</v>
      </c>
      <c r="O25" s="23">
        <f t="shared" ref="O25:O39" si="16">O95+O180</f>
        <v>241027385</v>
      </c>
      <c r="P25" s="23">
        <f t="shared" si="5"/>
        <v>982</v>
      </c>
      <c r="Q25" s="27">
        <f t="shared" si="6"/>
        <v>0.98373687522771691</v>
      </c>
      <c r="R25" s="23">
        <f t="shared" ref="R25:R40" si="17">I25-O25</f>
        <v>18330214.99999997</v>
      </c>
      <c r="S25" s="27">
        <f t="shared" ref="S25:S40" si="18">IF(I25&lt;&gt;0,O25/I25,0)</f>
        <v>0.92932455035055861</v>
      </c>
      <c r="T25"/>
      <c r="U25"/>
      <c r="V25"/>
      <c r="W25"/>
      <c r="X25"/>
      <c r="Y25"/>
      <c r="Z25"/>
      <c r="AA25"/>
      <c r="AB25"/>
      <c r="AC25"/>
      <c r="AD25"/>
    </row>
    <row r="26" spans="1:30" s="6" customFormat="1" ht="24.95" customHeight="1">
      <c r="A26" s="51"/>
      <c r="B26" s="58" t="s">
        <v>82</v>
      </c>
      <c r="C26" s="191"/>
      <c r="D26" s="59" t="s">
        <v>83</v>
      </c>
      <c r="E26" s="60" t="s">
        <v>84</v>
      </c>
      <c r="F26" s="32" t="s">
        <v>81</v>
      </c>
      <c r="G26" s="29">
        <f t="shared" si="11"/>
        <v>25804</v>
      </c>
      <c r="H26" s="23">
        <f t="shared" si="2"/>
        <v>5655.1999689970544</v>
      </c>
      <c r="I26" s="23">
        <f t="shared" si="12"/>
        <v>145926780</v>
      </c>
      <c r="J26" s="29">
        <f t="shared" si="12"/>
        <v>23377</v>
      </c>
      <c r="K26" s="23">
        <f t="shared" si="13"/>
        <v>5609.5085340291744</v>
      </c>
      <c r="L26" s="23">
        <f t="shared" si="14"/>
        <v>131133481</v>
      </c>
      <c r="M26" s="29">
        <f t="shared" si="14"/>
        <v>23377</v>
      </c>
      <c r="N26" s="23">
        <f t="shared" si="15"/>
        <v>5891.6270265645717</v>
      </c>
      <c r="O26" s="23">
        <f t="shared" si="16"/>
        <v>137728565</v>
      </c>
      <c r="P26" s="23">
        <f t="shared" si="5"/>
        <v>2427</v>
      </c>
      <c r="Q26" s="27">
        <f t="shared" si="6"/>
        <v>0.90594481475740196</v>
      </c>
      <c r="R26" s="23">
        <f t="shared" si="17"/>
        <v>8198215</v>
      </c>
      <c r="S26" s="27">
        <f t="shared" si="18"/>
        <v>0.94381966764428027</v>
      </c>
      <c r="T26"/>
      <c r="U26"/>
      <c r="V26"/>
      <c r="W26"/>
      <c r="X26"/>
      <c r="Y26"/>
      <c r="Z26"/>
      <c r="AA26"/>
      <c r="AB26"/>
      <c r="AC26"/>
      <c r="AD26"/>
    </row>
    <row r="27" spans="1:30" s="6" customFormat="1" ht="33.950000000000003" customHeight="1">
      <c r="A27" s="51"/>
      <c r="B27" s="58" t="s">
        <v>85</v>
      </c>
      <c r="C27" s="191"/>
      <c r="D27" s="59" t="s">
        <v>86</v>
      </c>
      <c r="E27" s="60" t="s">
        <v>87</v>
      </c>
      <c r="F27" s="32" t="s">
        <v>81</v>
      </c>
      <c r="G27" s="29">
        <f t="shared" si="11"/>
        <v>63586</v>
      </c>
      <c r="H27" s="23">
        <f t="shared" si="2"/>
        <v>1294.3599219954081</v>
      </c>
      <c r="I27" s="23">
        <f t="shared" si="12"/>
        <v>82303170.000000015</v>
      </c>
      <c r="J27" s="29">
        <f t="shared" si="12"/>
        <v>62365</v>
      </c>
      <c r="K27" s="23">
        <f t="shared" si="13"/>
        <v>1270.5687966006574</v>
      </c>
      <c r="L27" s="23">
        <f t="shared" si="14"/>
        <v>79239023</v>
      </c>
      <c r="M27" s="29">
        <f t="shared" si="14"/>
        <v>62365</v>
      </c>
      <c r="N27" s="23">
        <f t="shared" si="15"/>
        <v>1270.5687966006574</v>
      </c>
      <c r="O27" s="23">
        <f t="shared" si="16"/>
        <v>79239023</v>
      </c>
      <c r="P27" s="23">
        <f t="shared" si="5"/>
        <v>1221</v>
      </c>
      <c r="Q27" s="27">
        <f t="shared" si="6"/>
        <v>0.98079765986223377</v>
      </c>
      <c r="R27" s="23">
        <f t="shared" si="17"/>
        <v>3064147.0000000149</v>
      </c>
      <c r="S27" s="27">
        <f t="shared" si="18"/>
        <v>0.9627700002320686</v>
      </c>
      <c r="T27"/>
      <c r="U27"/>
      <c r="V27"/>
      <c r="W27"/>
      <c r="X27"/>
      <c r="Y27"/>
      <c r="Z27"/>
      <c r="AA27"/>
      <c r="AB27"/>
      <c r="AC27"/>
      <c r="AD27"/>
    </row>
    <row r="28" spans="1:30" s="6" customFormat="1" ht="33.950000000000003" customHeight="1">
      <c r="A28" s="51"/>
      <c r="B28" s="58" t="s">
        <v>88</v>
      </c>
      <c r="C28" s="191"/>
      <c r="D28" s="59" t="s">
        <v>89</v>
      </c>
      <c r="E28" s="60" t="s">
        <v>90</v>
      </c>
      <c r="F28" s="32" t="s">
        <v>81</v>
      </c>
      <c r="G28" s="29">
        <f t="shared" si="11"/>
        <v>40022</v>
      </c>
      <c r="H28" s="23">
        <f t="shared" si="2"/>
        <v>2373.4301134376096</v>
      </c>
      <c r="I28" s="23">
        <f t="shared" si="12"/>
        <v>94989420.000000015</v>
      </c>
      <c r="J28" s="29">
        <f t="shared" si="12"/>
        <v>38487</v>
      </c>
      <c r="K28" s="23">
        <f t="shared" si="13"/>
        <v>2360.0062878374515</v>
      </c>
      <c r="L28" s="23">
        <f t="shared" si="14"/>
        <v>90829562</v>
      </c>
      <c r="M28" s="29">
        <f t="shared" si="14"/>
        <v>38487</v>
      </c>
      <c r="N28" s="23">
        <f t="shared" si="15"/>
        <v>2355.698183802323</v>
      </c>
      <c r="O28" s="23">
        <f t="shared" si="16"/>
        <v>90663756</v>
      </c>
      <c r="P28" s="23">
        <f t="shared" si="5"/>
        <v>1535</v>
      </c>
      <c r="Q28" s="27">
        <f t="shared" si="6"/>
        <v>0.96164609464794359</v>
      </c>
      <c r="R28" s="23">
        <f t="shared" si="17"/>
        <v>4325664.0000000149</v>
      </c>
      <c r="S28" s="27">
        <f t="shared" si="18"/>
        <v>0.95446162319972039</v>
      </c>
      <c r="T28"/>
      <c r="U28"/>
      <c r="V28"/>
      <c r="W28"/>
      <c r="X28"/>
      <c r="Y28"/>
      <c r="Z28"/>
      <c r="AA28"/>
      <c r="AB28"/>
      <c r="AC28"/>
      <c r="AD28"/>
    </row>
    <row r="29" spans="1:30" s="6" customFormat="1" ht="50.1" customHeight="1">
      <c r="A29" s="51"/>
      <c r="B29" s="58" t="s">
        <v>91</v>
      </c>
      <c r="C29" s="191"/>
      <c r="D29" s="59" t="s">
        <v>92</v>
      </c>
      <c r="E29" s="60" t="s">
        <v>93</v>
      </c>
      <c r="F29" s="32" t="s">
        <v>81</v>
      </c>
      <c r="G29" s="29">
        <f t="shared" si="11"/>
        <v>880</v>
      </c>
      <c r="H29" s="23">
        <f t="shared" si="2"/>
        <v>19932.125</v>
      </c>
      <c r="I29" s="23">
        <f t="shared" si="12"/>
        <v>17540270</v>
      </c>
      <c r="J29" s="29">
        <f t="shared" si="12"/>
        <v>0</v>
      </c>
      <c r="K29" s="23">
        <f t="shared" si="13"/>
        <v>0</v>
      </c>
      <c r="L29" s="23">
        <f t="shared" si="14"/>
        <v>0</v>
      </c>
      <c r="M29" s="29">
        <f t="shared" si="14"/>
        <v>0</v>
      </c>
      <c r="N29" s="23">
        <f t="shared" si="15"/>
        <v>0</v>
      </c>
      <c r="O29" s="23">
        <f t="shared" si="16"/>
        <v>0</v>
      </c>
      <c r="P29" s="23">
        <f t="shared" si="5"/>
        <v>880</v>
      </c>
      <c r="Q29" s="27">
        <f t="shared" si="6"/>
        <v>0</v>
      </c>
      <c r="R29" s="23">
        <f t="shared" si="17"/>
        <v>17540270</v>
      </c>
      <c r="S29" s="27">
        <f t="shared" si="18"/>
        <v>0</v>
      </c>
      <c r="T29"/>
      <c r="U29"/>
      <c r="V29"/>
      <c r="W29"/>
      <c r="X29"/>
      <c r="Y29"/>
      <c r="Z29"/>
      <c r="AA29"/>
      <c r="AB29"/>
      <c r="AC29"/>
      <c r="AD29"/>
    </row>
    <row r="30" spans="1:30" s="6" customFormat="1" ht="78.75" customHeight="1">
      <c r="A30" s="51"/>
      <c r="B30" s="58" t="s">
        <v>94</v>
      </c>
      <c r="C30" s="191"/>
      <c r="D30" s="59" t="s">
        <v>95</v>
      </c>
      <c r="E30" s="60" t="s">
        <v>96</v>
      </c>
      <c r="F30" s="32" t="s">
        <v>81</v>
      </c>
      <c r="G30" s="29">
        <f t="shared" si="11"/>
        <v>9400</v>
      </c>
      <c r="H30" s="23">
        <f t="shared" si="2"/>
        <v>4915.55</v>
      </c>
      <c r="I30" s="23">
        <f t="shared" si="12"/>
        <v>46206170</v>
      </c>
      <c r="J30" s="29">
        <f t="shared" si="12"/>
        <v>6441</v>
      </c>
      <c r="K30" s="23">
        <f t="shared" si="13"/>
        <v>5579.8612016767584</v>
      </c>
      <c r="L30" s="23">
        <f t="shared" si="14"/>
        <v>35939886</v>
      </c>
      <c r="M30" s="29">
        <f t="shared" si="14"/>
        <v>6441</v>
      </c>
      <c r="N30" s="23">
        <f t="shared" si="15"/>
        <v>5579.8612016767584</v>
      </c>
      <c r="O30" s="23">
        <f t="shared" si="16"/>
        <v>35939886</v>
      </c>
      <c r="P30" s="23">
        <f t="shared" si="5"/>
        <v>2959</v>
      </c>
      <c r="Q30" s="27">
        <f t="shared" si="6"/>
        <v>0.68521276595744685</v>
      </c>
      <c r="R30" s="23">
        <f t="shared" si="17"/>
        <v>10266284</v>
      </c>
      <c r="S30" s="27">
        <f t="shared" si="18"/>
        <v>0.77781573326679099</v>
      </c>
      <c r="T30"/>
      <c r="U30"/>
      <c r="V30"/>
      <c r="W30"/>
      <c r="X30"/>
      <c r="Y30"/>
      <c r="Z30"/>
      <c r="AA30"/>
      <c r="AB30"/>
      <c r="AC30"/>
      <c r="AD30"/>
    </row>
    <row r="31" spans="1:30" s="6" customFormat="1" ht="33" customHeight="1">
      <c r="A31" s="51"/>
      <c r="B31" s="58" t="s">
        <v>97</v>
      </c>
      <c r="C31" s="191"/>
      <c r="D31" s="59" t="s">
        <v>98</v>
      </c>
      <c r="E31" s="60" t="s">
        <v>99</v>
      </c>
      <c r="F31" s="32" t="s">
        <v>81</v>
      </c>
      <c r="G31" s="29">
        <f t="shared" si="11"/>
        <v>701</v>
      </c>
      <c r="H31" s="23">
        <f t="shared" si="2"/>
        <v>33834.037089871614</v>
      </c>
      <c r="I31" s="23">
        <f t="shared" si="12"/>
        <v>23717660</v>
      </c>
      <c r="J31" s="29">
        <f t="shared" si="12"/>
        <v>0</v>
      </c>
      <c r="K31" s="23">
        <f t="shared" si="13"/>
        <v>0</v>
      </c>
      <c r="L31" s="23">
        <f t="shared" si="14"/>
        <v>0</v>
      </c>
      <c r="M31" s="29">
        <f t="shared" si="14"/>
        <v>0</v>
      </c>
      <c r="N31" s="23">
        <f t="shared" si="15"/>
        <v>0</v>
      </c>
      <c r="O31" s="23">
        <f t="shared" si="16"/>
        <v>0</v>
      </c>
      <c r="P31" s="23">
        <f t="shared" si="5"/>
        <v>701</v>
      </c>
      <c r="Q31" s="27">
        <f t="shared" si="6"/>
        <v>0</v>
      </c>
      <c r="R31" s="23">
        <f t="shared" si="17"/>
        <v>23717660</v>
      </c>
      <c r="S31" s="27">
        <f t="shared" si="18"/>
        <v>0</v>
      </c>
      <c r="T31"/>
      <c r="U31"/>
      <c r="V31"/>
      <c r="W31"/>
      <c r="X31"/>
      <c r="Y31"/>
      <c r="Z31"/>
      <c r="AA31"/>
      <c r="AB31"/>
      <c r="AC31"/>
      <c r="AD31"/>
    </row>
    <row r="32" spans="1:30" s="6" customFormat="1" ht="33" customHeight="1">
      <c r="A32" s="51"/>
      <c r="B32" s="58" t="s">
        <v>100</v>
      </c>
      <c r="C32" s="191"/>
      <c r="D32" s="59" t="s">
        <v>101</v>
      </c>
      <c r="E32" s="60" t="s">
        <v>102</v>
      </c>
      <c r="F32" s="32" t="s">
        <v>81</v>
      </c>
      <c r="G32" s="29">
        <f t="shared" si="11"/>
        <v>2457</v>
      </c>
      <c r="H32" s="23">
        <f t="shared" si="2"/>
        <v>9058.2905982905977</v>
      </c>
      <c r="I32" s="23">
        <f t="shared" si="12"/>
        <v>22256220</v>
      </c>
      <c r="J32" s="29">
        <f t="shared" si="12"/>
        <v>4111</v>
      </c>
      <c r="K32" s="23">
        <f t="shared" si="13"/>
        <v>3878.5662855752857</v>
      </c>
      <c r="L32" s="23">
        <f t="shared" si="14"/>
        <v>15944786</v>
      </c>
      <c r="M32" s="29">
        <f t="shared" si="14"/>
        <v>4111</v>
      </c>
      <c r="N32" s="23">
        <f t="shared" si="15"/>
        <v>3878.5662855752857</v>
      </c>
      <c r="O32" s="23">
        <f t="shared" si="16"/>
        <v>15944786</v>
      </c>
      <c r="P32" s="23">
        <f t="shared" si="5"/>
        <v>-1654</v>
      </c>
      <c r="Q32" s="27">
        <f t="shared" si="6"/>
        <v>1.6731786731786731</v>
      </c>
      <c r="R32" s="23">
        <f t="shared" si="17"/>
        <v>6311434</v>
      </c>
      <c r="S32" s="27">
        <f t="shared" si="18"/>
        <v>0.71641932008220621</v>
      </c>
      <c r="T32"/>
      <c r="U32"/>
      <c r="V32"/>
      <c r="W32"/>
      <c r="X32"/>
      <c r="Y32"/>
      <c r="Z32"/>
      <c r="AA32"/>
      <c r="AB32"/>
      <c r="AC32"/>
      <c r="AD32"/>
    </row>
    <row r="33" spans="1:30" s="6" customFormat="1" ht="33" customHeight="1">
      <c r="A33" s="51" t="s">
        <v>103</v>
      </c>
      <c r="B33" s="58" t="s">
        <v>104</v>
      </c>
      <c r="C33" s="191"/>
      <c r="D33" s="59" t="s">
        <v>105</v>
      </c>
      <c r="E33" s="60" t="s">
        <v>106</v>
      </c>
      <c r="F33" s="32" t="s">
        <v>47</v>
      </c>
      <c r="G33" s="29">
        <f t="shared" si="11"/>
        <v>71314</v>
      </c>
      <c r="H33" s="23">
        <f t="shared" si="2"/>
        <v>2666.2700171074403</v>
      </c>
      <c r="I33" s="23">
        <f t="shared" si="12"/>
        <v>190142380</v>
      </c>
      <c r="J33" s="29">
        <f t="shared" si="12"/>
        <v>13302</v>
      </c>
      <c r="K33" s="23">
        <f t="shared" si="13"/>
        <v>2605.2709336941812</v>
      </c>
      <c r="L33" s="23">
        <f t="shared" si="14"/>
        <v>34655313.960000001</v>
      </c>
      <c r="M33" s="29">
        <f t="shared" si="14"/>
        <v>13302</v>
      </c>
      <c r="N33" s="23">
        <f t="shared" si="15"/>
        <v>2605.2709938355133</v>
      </c>
      <c r="O33" s="23">
        <f t="shared" si="16"/>
        <v>34655314.759999998</v>
      </c>
      <c r="P33" s="23">
        <f t="shared" si="5"/>
        <v>58012</v>
      </c>
      <c r="Q33" s="27">
        <f t="shared" si="6"/>
        <v>0.18652718961213788</v>
      </c>
      <c r="R33" s="23">
        <f t="shared" si="17"/>
        <v>155487065.24000001</v>
      </c>
      <c r="S33" s="27">
        <f t="shared" si="18"/>
        <v>0.18225981372485187</v>
      </c>
      <c r="T33"/>
      <c r="U33"/>
      <c r="V33"/>
      <c r="W33"/>
      <c r="X33"/>
      <c r="Y33"/>
      <c r="Z33"/>
      <c r="AA33"/>
      <c r="AB33"/>
      <c r="AC33"/>
      <c r="AD33"/>
    </row>
    <row r="34" spans="1:30" s="6" customFormat="1" ht="33" customHeight="1">
      <c r="A34" s="51"/>
      <c r="B34" s="58" t="s">
        <v>107</v>
      </c>
      <c r="C34" s="191"/>
      <c r="D34" s="59" t="s">
        <v>108</v>
      </c>
      <c r="E34" s="60" t="s">
        <v>109</v>
      </c>
      <c r="F34" s="32" t="s">
        <v>47</v>
      </c>
      <c r="G34" s="29">
        <f t="shared" si="11"/>
        <v>3868</v>
      </c>
      <c r="H34" s="23">
        <f t="shared" si="2"/>
        <v>2468.6789038262668</v>
      </c>
      <c r="I34" s="23">
        <f t="shared" si="12"/>
        <v>9548850</v>
      </c>
      <c r="J34" s="29">
        <f t="shared" si="12"/>
        <v>4356</v>
      </c>
      <c r="K34" s="23">
        <f t="shared" si="13"/>
        <v>2468.6799999999998</v>
      </c>
      <c r="L34" s="23">
        <f t="shared" si="14"/>
        <v>10753570.08</v>
      </c>
      <c r="M34" s="29">
        <f t="shared" si="14"/>
        <v>4356</v>
      </c>
      <c r="N34" s="23">
        <f t="shared" si="15"/>
        <v>2468.6797153351699</v>
      </c>
      <c r="O34" s="23">
        <f t="shared" si="16"/>
        <v>10753568.84</v>
      </c>
      <c r="P34" s="23">
        <f t="shared" si="5"/>
        <v>-488</v>
      </c>
      <c r="Q34" s="27">
        <f t="shared" si="6"/>
        <v>1.1261633919338159</v>
      </c>
      <c r="R34" s="23">
        <f t="shared" si="17"/>
        <v>-1204718.8399999999</v>
      </c>
      <c r="S34" s="27">
        <f t="shared" si="18"/>
        <v>1.1261637621284237</v>
      </c>
      <c r="T34"/>
      <c r="U34"/>
      <c r="V34"/>
      <c r="W34"/>
      <c r="X34"/>
      <c r="Y34"/>
      <c r="Z34"/>
      <c r="AA34"/>
      <c r="AB34"/>
      <c r="AC34"/>
      <c r="AD34"/>
    </row>
    <row r="35" spans="1:30" s="6" customFormat="1" ht="42.75" customHeight="1">
      <c r="A35" s="51" t="s">
        <v>110</v>
      </c>
      <c r="B35" s="69" t="s">
        <v>111</v>
      </c>
      <c r="C35" s="191"/>
      <c r="D35" s="68" t="s">
        <v>112</v>
      </c>
      <c r="E35" s="54" t="s">
        <v>113</v>
      </c>
      <c r="F35" s="15" t="s">
        <v>47</v>
      </c>
      <c r="G35" s="29">
        <f t="shared" si="11"/>
        <v>177532</v>
      </c>
      <c r="H35" s="23">
        <f t="shared" si="2"/>
        <v>4421.3399837775714</v>
      </c>
      <c r="I35" s="23">
        <f t="shared" si="12"/>
        <v>784929329.99999988</v>
      </c>
      <c r="J35" s="29">
        <f t="shared" si="12"/>
        <v>135462</v>
      </c>
      <c r="K35" s="23">
        <f t="shared" si="13"/>
        <v>4373.6108053919188</v>
      </c>
      <c r="L35" s="23">
        <f t="shared" si="14"/>
        <v>592458066.92000008</v>
      </c>
      <c r="M35" s="29">
        <f t="shared" si="14"/>
        <v>135462</v>
      </c>
      <c r="N35" s="23">
        <f t="shared" si="15"/>
        <v>4373.610803620204</v>
      </c>
      <c r="O35" s="23">
        <f t="shared" si="16"/>
        <v>592458066.68000007</v>
      </c>
      <c r="P35" s="23">
        <f t="shared" si="5"/>
        <v>42070</v>
      </c>
      <c r="Q35" s="27">
        <f t="shared" si="6"/>
        <v>0.76302863709077795</v>
      </c>
      <c r="R35" s="23">
        <f t="shared" si="17"/>
        <v>192471263.31999981</v>
      </c>
      <c r="S35" s="27">
        <f t="shared" si="18"/>
        <v>0.75479160229622222</v>
      </c>
      <c r="T35"/>
      <c r="U35"/>
      <c r="V35"/>
      <c r="W35"/>
      <c r="X35"/>
      <c r="Y35"/>
      <c r="Z35"/>
      <c r="AA35"/>
      <c r="AB35"/>
      <c r="AC35"/>
      <c r="AD35"/>
    </row>
    <row r="36" spans="1:30" s="6" customFormat="1" ht="42.75" customHeight="1">
      <c r="A36" s="51"/>
      <c r="B36" s="70" t="s">
        <v>114</v>
      </c>
      <c r="C36" s="191"/>
      <c r="D36" s="71" t="s">
        <v>115</v>
      </c>
      <c r="E36" s="72" t="s">
        <v>116</v>
      </c>
      <c r="F36" s="73" t="s">
        <v>47</v>
      </c>
      <c r="G36" s="29">
        <f t="shared" si="11"/>
        <v>30557</v>
      </c>
      <c r="H36" s="23">
        <f t="shared" si="2"/>
        <v>7003.2300291258962</v>
      </c>
      <c r="I36" s="23">
        <f t="shared" si="12"/>
        <v>213997700</v>
      </c>
      <c r="J36" s="29">
        <f t="shared" si="12"/>
        <v>12115</v>
      </c>
      <c r="K36" s="23">
        <f t="shared" si="13"/>
        <v>7003.7785456046213</v>
      </c>
      <c r="L36" s="23">
        <f t="shared" si="14"/>
        <v>84850777.079999983</v>
      </c>
      <c r="M36" s="29">
        <f t="shared" si="14"/>
        <v>12115</v>
      </c>
      <c r="N36" s="23">
        <f t="shared" si="15"/>
        <v>7003.7785390012377</v>
      </c>
      <c r="O36" s="23">
        <f t="shared" si="16"/>
        <v>84850777</v>
      </c>
      <c r="P36" s="23">
        <f t="shared" si="5"/>
        <v>18442</v>
      </c>
      <c r="Q36" s="27">
        <f t="shared" si="6"/>
        <v>0.39647216677029812</v>
      </c>
      <c r="R36" s="23">
        <f t="shared" si="17"/>
        <v>129146923</v>
      </c>
      <c r="S36" s="27">
        <f t="shared" si="18"/>
        <v>0.39650321942712469</v>
      </c>
      <c r="T36"/>
      <c r="U36"/>
      <c r="V36"/>
      <c r="W36"/>
      <c r="X36"/>
      <c r="Y36"/>
      <c r="Z36"/>
      <c r="AA36"/>
      <c r="AB36"/>
      <c r="AC36"/>
      <c r="AD36"/>
    </row>
    <row r="37" spans="1:30" s="6" customFormat="1" ht="42.75" customHeight="1">
      <c r="A37" s="51"/>
      <c r="B37" s="70" t="s">
        <v>117</v>
      </c>
      <c r="C37" s="191"/>
      <c r="D37" s="71" t="s">
        <v>118</v>
      </c>
      <c r="E37" s="72" t="s">
        <v>119</v>
      </c>
      <c r="F37" s="73" t="s">
        <v>47</v>
      </c>
      <c r="G37" s="29">
        <f t="shared" si="11"/>
        <v>40562</v>
      </c>
      <c r="H37" s="23">
        <f t="shared" si="2"/>
        <v>2644.0799270252951</v>
      </c>
      <c r="I37" s="23">
        <f t="shared" si="12"/>
        <v>107249170.00000001</v>
      </c>
      <c r="J37" s="29">
        <f t="shared" si="12"/>
        <v>20258</v>
      </c>
      <c r="K37" s="23">
        <f t="shared" si="13"/>
        <v>2644.0799999999995</v>
      </c>
      <c r="L37" s="23">
        <f t="shared" si="14"/>
        <v>53563772.639999993</v>
      </c>
      <c r="M37" s="29">
        <f t="shared" si="14"/>
        <v>20258</v>
      </c>
      <c r="N37" s="23">
        <f t="shared" si="15"/>
        <v>2644.0800098726431</v>
      </c>
      <c r="O37" s="23">
        <f t="shared" si="16"/>
        <v>53563772.840000004</v>
      </c>
      <c r="P37" s="23">
        <f t="shared" si="5"/>
        <v>20304</v>
      </c>
      <c r="Q37" s="27">
        <f t="shared" si="6"/>
        <v>0.49943296681623195</v>
      </c>
      <c r="R37" s="23">
        <f t="shared" si="17"/>
        <v>53685397.160000011</v>
      </c>
      <c r="S37" s="27">
        <f t="shared" si="18"/>
        <v>0.49943298246503909</v>
      </c>
      <c r="T37"/>
      <c r="U37"/>
      <c r="V37"/>
      <c r="W37"/>
      <c r="X37"/>
      <c r="Y37"/>
      <c r="Z37"/>
      <c r="AA37"/>
      <c r="AB37"/>
      <c r="AC37"/>
      <c r="AD37"/>
    </row>
    <row r="38" spans="1:30" s="6" customFormat="1" ht="42.75" customHeight="1">
      <c r="A38" s="51"/>
      <c r="B38" s="70" t="s">
        <v>120</v>
      </c>
      <c r="C38" s="191"/>
      <c r="D38" s="71" t="s">
        <v>121</v>
      </c>
      <c r="E38" s="72" t="s">
        <v>122</v>
      </c>
      <c r="F38" s="73" t="s">
        <v>47</v>
      </c>
      <c r="G38" s="29">
        <f t="shared" si="11"/>
        <v>84928</v>
      </c>
      <c r="H38" s="23">
        <f t="shared" si="2"/>
        <v>4752.9999529012812</v>
      </c>
      <c r="I38" s="23">
        <f t="shared" si="12"/>
        <v>403662780</v>
      </c>
      <c r="J38" s="29">
        <f t="shared" si="12"/>
        <v>84748</v>
      </c>
      <c r="K38" s="23">
        <f t="shared" si="13"/>
        <v>4753</v>
      </c>
      <c r="L38" s="23">
        <f t="shared" si="14"/>
        <v>402807244</v>
      </c>
      <c r="M38" s="29">
        <f t="shared" si="14"/>
        <v>84748</v>
      </c>
      <c r="N38" s="23">
        <f t="shared" si="15"/>
        <v>4753</v>
      </c>
      <c r="O38" s="23">
        <f t="shared" si="16"/>
        <v>402807244</v>
      </c>
      <c r="P38" s="23">
        <f t="shared" si="5"/>
        <v>180</v>
      </c>
      <c r="Q38" s="27">
        <f t="shared" si="6"/>
        <v>0.99788055764883199</v>
      </c>
      <c r="R38" s="23">
        <f t="shared" si="17"/>
        <v>855536</v>
      </c>
      <c r="S38" s="27">
        <f t="shared" si="18"/>
        <v>0.9978805675370912</v>
      </c>
      <c r="T38"/>
      <c r="U38"/>
      <c r="V38"/>
      <c r="W38"/>
      <c r="X38"/>
      <c r="Y38"/>
      <c r="Z38"/>
      <c r="AA38"/>
      <c r="AB38"/>
      <c r="AC38"/>
      <c r="AD38"/>
    </row>
    <row r="39" spans="1:30" s="6" customFormat="1" ht="42.75" customHeight="1">
      <c r="A39" s="51" t="s">
        <v>123</v>
      </c>
      <c r="B39" s="70" t="s">
        <v>124</v>
      </c>
      <c r="C39" s="206"/>
      <c r="D39" s="71" t="s">
        <v>125</v>
      </c>
      <c r="E39" s="72" t="s">
        <v>126</v>
      </c>
      <c r="F39" s="73" t="s">
        <v>47</v>
      </c>
      <c r="G39" s="29">
        <f>G109+G194</f>
        <v>11297</v>
      </c>
      <c r="H39" s="23">
        <f t="shared" si="2"/>
        <v>4168.2800743560238</v>
      </c>
      <c r="I39" s="23">
        <f t="shared" si="12"/>
        <v>47089060</v>
      </c>
      <c r="J39" s="29">
        <f t="shared" si="12"/>
        <v>11783</v>
      </c>
      <c r="K39" s="23">
        <f t="shared" si="13"/>
        <v>3754.9621004837477</v>
      </c>
      <c r="L39" s="23">
        <f t="shared" si="14"/>
        <v>44244718.43</v>
      </c>
      <c r="M39" s="29">
        <f t="shared" si="14"/>
        <v>11783</v>
      </c>
      <c r="N39" s="23">
        <f t="shared" si="15"/>
        <v>3754.962080964101</v>
      </c>
      <c r="O39" s="23">
        <f t="shared" si="16"/>
        <v>44244718.200000003</v>
      </c>
      <c r="P39" s="23">
        <f t="shared" si="5"/>
        <v>-486</v>
      </c>
      <c r="Q39" s="27">
        <f t="shared" si="6"/>
        <v>1.0430202708683722</v>
      </c>
      <c r="R39" s="23">
        <f t="shared" si="17"/>
        <v>2844341.799999997</v>
      </c>
      <c r="S39" s="27">
        <f t="shared" si="18"/>
        <v>0.93959654747833155</v>
      </c>
      <c r="T39"/>
      <c r="U39"/>
      <c r="V39"/>
      <c r="W39"/>
      <c r="X39"/>
      <c r="Y39"/>
      <c r="Z39"/>
      <c r="AA39"/>
      <c r="AB39"/>
      <c r="AC39"/>
      <c r="AD39"/>
    </row>
    <row r="40" spans="1:30" s="6" customFormat="1" ht="24.95" customHeight="1">
      <c r="A40" s="51" t="s">
        <v>127</v>
      </c>
      <c r="B40" s="67" t="s">
        <v>128</v>
      </c>
      <c r="C40" s="169" t="s">
        <v>25</v>
      </c>
      <c r="D40" s="68" t="s">
        <v>129</v>
      </c>
      <c r="E40" s="74" t="s">
        <v>130</v>
      </c>
      <c r="F40" s="15" t="s">
        <v>21</v>
      </c>
      <c r="G40" s="75">
        <f>G110+G147+G195</f>
        <v>14348</v>
      </c>
      <c r="H40" s="23">
        <f t="shared" si="2"/>
        <v>31772.954279342066</v>
      </c>
      <c r="I40" s="76">
        <f>I110+I147+I195</f>
        <v>455878347.99999994</v>
      </c>
      <c r="J40" s="75">
        <f>J110+J147+J195</f>
        <v>13918</v>
      </c>
      <c r="K40" s="23">
        <f t="shared" si="13"/>
        <v>31166.023597499643</v>
      </c>
      <c r="L40" s="76">
        <f>L110+L147+L195</f>
        <v>433768716.43000001</v>
      </c>
      <c r="M40" s="75">
        <f>M110+M147+M195</f>
        <v>13918</v>
      </c>
      <c r="N40" s="23">
        <f t="shared" si="15"/>
        <v>32840.993677252482</v>
      </c>
      <c r="O40" s="76">
        <f>O110+O147+O195</f>
        <v>457080950</v>
      </c>
      <c r="P40" s="23">
        <f t="shared" si="5"/>
        <v>430</v>
      </c>
      <c r="Q40" s="27">
        <f t="shared" si="6"/>
        <v>0.97003066629495405</v>
      </c>
      <c r="R40" s="23">
        <f t="shared" si="17"/>
        <v>-1202602.0000000596</v>
      </c>
      <c r="S40" s="27">
        <f t="shared" si="18"/>
        <v>1.0026379888522365</v>
      </c>
      <c r="T40"/>
      <c r="U40"/>
      <c r="V40"/>
      <c r="W40"/>
      <c r="X40"/>
      <c r="Y40"/>
      <c r="Z40"/>
      <c r="AA40"/>
      <c r="AB40"/>
      <c r="AC40"/>
      <c r="AD40"/>
    </row>
    <row r="41" spans="1:30" s="6" customFormat="1" ht="33.950000000000003" customHeight="1">
      <c r="A41" s="51"/>
      <c r="B41" s="58" t="s">
        <v>131</v>
      </c>
      <c r="C41" s="170"/>
      <c r="D41" s="59" t="s">
        <v>132</v>
      </c>
      <c r="E41" s="77" t="s">
        <v>133</v>
      </c>
      <c r="F41" s="32" t="s">
        <v>134</v>
      </c>
      <c r="G41" s="75">
        <f>G111+G148+G196</f>
        <v>145256</v>
      </c>
      <c r="H41" s="23">
        <f>IF(G41&lt;&gt;0,I40/G41,0)</f>
        <v>3138.4476235060856</v>
      </c>
      <c r="I41" s="31" t="s">
        <v>18</v>
      </c>
      <c r="J41" s="75">
        <f>J111+J148+J196</f>
        <v>149571</v>
      </c>
      <c r="K41" s="23">
        <f>IF(J41&lt;&gt;0,L40/J41,0)</f>
        <v>2900.0856879341586</v>
      </c>
      <c r="L41" s="31" t="s">
        <v>18</v>
      </c>
      <c r="M41" s="75">
        <f>M111+M148+M196</f>
        <v>149571</v>
      </c>
      <c r="N41" s="23">
        <f>IF(M41&lt;&gt;0,O40/M41,0)</f>
        <v>3055.9463398653484</v>
      </c>
      <c r="O41" s="31" t="s">
        <v>18</v>
      </c>
      <c r="P41" s="23">
        <f t="shared" si="5"/>
        <v>-4315</v>
      </c>
      <c r="Q41" s="27">
        <f t="shared" si="6"/>
        <v>1.0297061739274109</v>
      </c>
      <c r="R41" s="29" t="s">
        <v>18</v>
      </c>
      <c r="S41" s="29" t="s">
        <v>18</v>
      </c>
      <c r="T41"/>
      <c r="U41"/>
      <c r="V41"/>
      <c r="W41"/>
      <c r="X41"/>
      <c r="Y41"/>
      <c r="Z41"/>
      <c r="AA41"/>
      <c r="AB41"/>
      <c r="AC41"/>
      <c r="AD41"/>
    </row>
    <row r="42" spans="1:30" s="6" customFormat="1" ht="33.950000000000003" customHeight="1">
      <c r="A42" s="51" t="s">
        <v>135</v>
      </c>
      <c r="B42" s="69" t="s">
        <v>136</v>
      </c>
      <c r="C42" s="170"/>
      <c r="D42" s="68" t="s">
        <v>137</v>
      </c>
      <c r="E42" s="78" t="s">
        <v>138</v>
      </c>
      <c r="F42" s="15" t="s">
        <v>21</v>
      </c>
      <c r="G42" s="75">
        <f>G112+G197</f>
        <v>650</v>
      </c>
      <c r="H42" s="23">
        <f t="shared" si="2"/>
        <v>12378.732307692308</v>
      </c>
      <c r="I42" s="76">
        <f>I112+I197</f>
        <v>8046176</v>
      </c>
      <c r="J42" s="75">
        <f>J112+J197</f>
        <v>800</v>
      </c>
      <c r="K42" s="23">
        <f t="shared" ref="K42:K44" si="19">IF(J42&lt;&gt;0,L42/J42,0)</f>
        <v>12643.039962500001</v>
      </c>
      <c r="L42" s="76">
        <f>L112+L197</f>
        <v>10114431.970000001</v>
      </c>
      <c r="M42" s="75">
        <f>M112+M197</f>
        <v>800</v>
      </c>
      <c r="N42" s="23">
        <f t="shared" ref="N42:N44" si="20">IF(M42&lt;&gt;0,O42/M42,0)</f>
        <v>12562.2325</v>
      </c>
      <c r="O42" s="76">
        <f>O112+O197</f>
        <v>10049786</v>
      </c>
      <c r="P42" s="23">
        <f t="shared" si="5"/>
        <v>-150</v>
      </c>
      <c r="Q42" s="27">
        <f t="shared" si="6"/>
        <v>1.2307692307692308</v>
      </c>
      <c r="R42" s="23">
        <f>I42-O42</f>
        <v>-2003610</v>
      </c>
      <c r="S42" s="27">
        <f>IF(I42&lt;&gt;0,O42/I42,0)</f>
        <v>1.2490139415294919</v>
      </c>
      <c r="T42"/>
      <c r="U42"/>
      <c r="V42"/>
      <c r="W42"/>
      <c r="X42"/>
      <c r="Y42"/>
      <c r="Z42"/>
      <c r="AA42"/>
      <c r="AB42"/>
      <c r="AC42"/>
      <c r="AD42"/>
    </row>
    <row r="43" spans="1:30" s="6" customFormat="1" ht="24.95" customHeight="1">
      <c r="A43" s="51" t="s">
        <v>139</v>
      </c>
      <c r="B43" s="69" t="s">
        <v>140</v>
      </c>
      <c r="C43" s="170"/>
      <c r="D43" s="68" t="s">
        <v>141</v>
      </c>
      <c r="E43" s="78" t="s">
        <v>142</v>
      </c>
      <c r="F43" s="16" t="s">
        <v>143</v>
      </c>
      <c r="G43" s="75">
        <f>G113+G198</f>
        <v>0</v>
      </c>
      <c r="H43" s="23">
        <f t="shared" si="2"/>
        <v>0</v>
      </c>
      <c r="I43" s="76">
        <f>I113+I198</f>
        <v>0</v>
      </c>
      <c r="J43" s="75">
        <f>J113+J198</f>
        <v>0</v>
      </c>
      <c r="K43" s="23">
        <f t="shared" si="19"/>
        <v>0</v>
      </c>
      <c r="L43" s="76">
        <f>L113+L198</f>
        <v>0</v>
      </c>
      <c r="M43" s="75">
        <f>M113+M198</f>
        <v>0</v>
      </c>
      <c r="N43" s="23">
        <f t="shared" si="20"/>
        <v>0</v>
      </c>
      <c r="O43" s="76">
        <f>O113+O198</f>
        <v>0</v>
      </c>
      <c r="P43" s="23">
        <f t="shared" si="5"/>
        <v>0</v>
      </c>
      <c r="Q43" s="27">
        <f t="shared" si="6"/>
        <v>0</v>
      </c>
      <c r="R43" s="23">
        <f>I43-O43</f>
        <v>0</v>
      </c>
      <c r="S43" s="27">
        <f>IF(I43&lt;&gt;0,O43/I43,0)</f>
        <v>0</v>
      </c>
      <c r="T43"/>
      <c r="U43"/>
      <c r="V43"/>
      <c r="W43"/>
      <c r="X43"/>
      <c r="Y43"/>
      <c r="Z43"/>
      <c r="AA43"/>
      <c r="AB43"/>
      <c r="AC43"/>
      <c r="AD43"/>
    </row>
    <row r="44" spans="1:30" s="6" customFormat="1" ht="63.75" customHeight="1">
      <c r="A44" s="79" t="s">
        <v>144</v>
      </c>
      <c r="B44" s="80" t="s">
        <v>145</v>
      </c>
      <c r="C44" s="170"/>
      <c r="D44" s="81" t="s">
        <v>146</v>
      </c>
      <c r="E44" s="82" t="s">
        <v>147</v>
      </c>
      <c r="F44" s="30" t="s">
        <v>21</v>
      </c>
      <c r="G44" s="34">
        <f>G40+G50</f>
        <v>46708</v>
      </c>
      <c r="H44" s="31">
        <f t="shared" si="2"/>
        <v>56121.553909394534</v>
      </c>
      <c r="I44" s="31">
        <f>I40+I50</f>
        <v>2621325540</v>
      </c>
      <c r="J44" s="34">
        <f>J40+J50</f>
        <v>48595</v>
      </c>
      <c r="K44" s="31">
        <f t="shared" si="19"/>
        <v>53169.601643790513</v>
      </c>
      <c r="L44" s="31">
        <f>L40+L50</f>
        <v>2583776791.8800001</v>
      </c>
      <c r="M44" s="34">
        <f>M40+M50</f>
        <v>48595</v>
      </c>
      <c r="N44" s="31">
        <f t="shared" si="20"/>
        <v>52889.856116884454</v>
      </c>
      <c r="O44" s="31">
        <f>O40+O50</f>
        <v>2570182558</v>
      </c>
      <c r="P44" s="23">
        <f t="shared" si="5"/>
        <v>-1887</v>
      </c>
      <c r="Q44" s="27">
        <f t="shared" si="6"/>
        <v>1.0403999314892525</v>
      </c>
      <c r="R44" s="23">
        <f>I44-O44</f>
        <v>51142982</v>
      </c>
      <c r="S44" s="27">
        <f>IF(I44&lt;&gt;0,O44/I44,0)</f>
        <v>0.98048964875991707</v>
      </c>
      <c r="T44"/>
      <c r="U44"/>
      <c r="V44"/>
      <c r="W44"/>
      <c r="X44"/>
      <c r="Y44"/>
      <c r="Z44"/>
      <c r="AA44"/>
      <c r="AB44"/>
      <c r="AC44"/>
      <c r="AD44"/>
    </row>
    <row r="45" spans="1:30" s="6" customFormat="1" ht="27" customHeight="1">
      <c r="A45" s="51"/>
      <c r="B45" s="58" t="s">
        <v>131</v>
      </c>
      <c r="C45" s="170"/>
      <c r="D45" s="83" t="s">
        <v>148</v>
      </c>
      <c r="E45" s="84" t="s">
        <v>149</v>
      </c>
      <c r="F45" s="85" t="s">
        <v>134</v>
      </c>
      <c r="G45" s="86">
        <f>G41+G51</f>
        <v>333332</v>
      </c>
      <c r="H45" s="23">
        <f>IF(G45&lt;&gt;0,I44/G45,0)</f>
        <v>7864.0080760323044</v>
      </c>
      <c r="I45" s="31" t="s">
        <v>18</v>
      </c>
      <c r="J45" s="86">
        <f>J41+J51</f>
        <v>336588</v>
      </c>
      <c r="K45" s="23">
        <f>IF(J45&lt;&gt;0,L44/J45,0)</f>
        <v>7676.3782187124916</v>
      </c>
      <c r="L45" s="31" t="s">
        <v>18</v>
      </c>
      <c r="M45" s="86">
        <f>M41+M51</f>
        <v>336588</v>
      </c>
      <c r="N45" s="23">
        <f>IF(M45&lt;&gt;0,O44/M45,0)</f>
        <v>7635.9898689198662</v>
      </c>
      <c r="O45" s="31" t="s">
        <v>18</v>
      </c>
      <c r="P45" s="23">
        <f t="shared" si="5"/>
        <v>-3256</v>
      </c>
      <c r="Q45" s="27">
        <f t="shared" si="6"/>
        <v>1.0097680390721564</v>
      </c>
      <c r="R45" s="34" t="s">
        <v>18</v>
      </c>
      <c r="S45" s="34" t="s">
        <v>18</v>
      </c>
      <c r="T45"/>
      <c r="U45"/>
      <c r="V45"/>
      <c r="W45"/>
      <c r="X45"/>
      <c r="Y45"/>
      <c r="Z45"/>
      <c r="AA45"/>
      <c r="AB45"/>
      <c r="AC45"/>
      <c r="AD45"/>
    </row>
    <row r="46" spans="1:30" s="6" customFormat="1" ht="33.950000000000003" customHeight="1">
      <c r="A46" s="51" t="s">
        <v>150</v>
      </c>
      <c r="B46" s="69" t="s">
        <v>151</v>
      </c>
      <c r="C46" s="170"/>
      <c r="D46" s="68" t="s">
        <v>152</v>
      </c>
      <c r="E46" s="78" t="s">
        <v>153</v>
      </c>
      <c r="F46" s="15" t="s">
        <v>21</v>
      </c>
      <c r="G46" s="87">
        <f>G42+G52</f>
        <v>8872</v>
      </c>
      <c r="H46" s="23">
        <f t="shared" si="2"/>
        <v>131524.03967538325</v>
      </c>
      <c r="I46" s="88">
        <f>I42+I52</f>
        <v>1166881280.0000002</v>
      </c>
      <c r="J46" s="87">
        <f>J42+J52</f>
        <v>8802</v>
      </c>
      <c r="K46" s="23">
        <f t="shared" ref="K46:K48" si="21">IF(J46&lt;&gt;0,L46/J46,0)</f>
        <v>129962.55923767324</v>
      </c>
      <c r="L46" s="88">
        <f>L42+L52</f>
        <v>1143930446.4099998</v>
      </c>
      <c r="M46" s="87">
        <f>M42+M52</f>
        <v>8802</v>
      </c>
      <c r="N46" s="23">
        <f t="shared" ref="N46:N48" si="22">IF(M46&lt;&gt;0,O46/M46,0)</f>
        <v>127782.07952738013</v>
      </c>
      <c r="O46" s="88">
        <f>O42+O52</f>
        <v>1124737864</v>
      </c>
      <c r="P46" s="23">
        <f t="shared" si="5"/>
        <v>70</v>
      </c>
      <c r="Q46" s="27">
        <f t="shared" si="6"/>
        <v>0.99211000901713253</v>
      </c>
      <c r="R46" s="23">
        <f>I46-O46</f>
        <v>42143416.000000238</v>
      </c>
      <c r="S46" s="27">
        <f>IF(I46&lt;&gt;0,O46/I46,0)</f>
        <v>0.96388371574527254</v>
      </c>
      <c r="T46"/>
      <c r="U46"/>
      <c r="V46"/>
      <c r="W46"/>
      <c r="X46"/>
      <c r="Y46"/>
      <c r="Z46"/>
      <c r="AA46"/>
      <c r="AB46"/>
      <c r="AC46"/>
      <c r="AD46"/>
    </row>
    <row r="47" spans="1:30" s="6" customFormat="1" ht="27" customHeight="1">
      <c r="A47" s="51" t="s">
        <v>154</v>
      </c>
      <c r="B47" s="69" t="s">
        <v>140</v>
      </c>
      <c r="C47" s="170"/>
      <c r="D47" s="68" t="s">
        <v>155</v>
      </c>
      <c r="E47" s="78" t="s">
        <v>156</v>
      </c>
      <c r="F47" s="16" t="s">
        <v>143</v>
      </c>
      <c r="G47" s="87">
        <f>G43+G53</f>
        <v>467</v>
      </c>
      <c r="H47" s="23">
        <f t="shared" si="2"/>
        <v>165952.89079229123</v>
      </c>
      <c r="I47" s="88">
        <f>I43+I53</f>
        <v>77500000</v>
      </c>
      <c r="J47" s="87">
        <f>J43+J53</f>
        <v>466</v>
      </c>
      <c r="K47" s="23">
        <f t="shared" si="21"/>
        <v>110770.14916309013</v>
      </c>
      <c r="L47" s="88">
        <f>L43+L53</f>
        <v>51618889.509999998</v>
      </c>
      <c r="M47" s="87">
        <f>M43+M53</f>
        <v>466</v>
      </c>
      <c r="N47" s="23">
        <f t="shared" si="22"/>
        <v>91197.854077253214</v>
      </c>
      <c r="O47" s="88">
        <f>O43+O53</f>
        <v>42498200</v>
      </c>
      <c r="P47" s="23">
        <f t="shared" si="5"/>
        <v>1</v>
      </c>
      <c r="Q47" s="27">
        <f t="shared" si="6"/>
        <v>0.99785867237687365</v>
      </c>
      <c r="R47" s="23">
        <f>I47-O47</f>
        <v>35001800</v>
      </c>
      <c r="S47" s="27">
        <f>IF(I47&lt;&gt;0,O47/I47,0)</f>
        <v>0.54836387096774197</v>
      </c>
      <c r="T47"/>
      <c r="U47"/>
      <c r="V47"/>
      <c r="W47"/>
      <c r="X47"/>
      <c r="Y47"/>
      <c r="Z47"/>
      <c r="AA47"/>
      <c r="AB47"/>
      <c r="AC47"/>
      <c r="AD47"/>
    </row>
    <row r="48" spans="1:30" s="6" customFormat="1" ht="42" customHeight="1">
      <c r="A48" s="51" t="s">
        <v>157</v>
      </c>
      <c r="B48" s="70" t="s">
        <v>158</v>
      </c>
      <c r="C48" s="170"/>
      <c r="D48" s="89" t="s">
        <v>159</v>
      </c>
      <c r="E48" s="89" t="s">
        <v>160</v>
      </c>
      <c r="F48" s="73" t="s">
        <v>21</v>
      </c>
      <c r="G48" s="87">
        <f>G54</f>
        <v>417</v>
      </c>
      <c r="H48" s="23">
        <f t="shared" si="2"/>
        <v>114109.9520383693</v>
      </c>
      <c r="I48" s="88">
        <f>I54</f>
        <v>47583850</v>
      </c>
      <c r="J48" s="87">
        <f>J54</f>
        <v>404</v>
      </c>
      <c r="K48" s="23">
        <f t="shared" si="21"/>
        <v>118327.88386138613</v>
      </c>
      <c r="L48" s="88">
        <f>L54</f>
        <v>47804465.079999998</v>
      </c>
      <c r="M48" s="87">
        <f>M54</f>
        <v>404</v>
      </c>
      <c r="N48" s="23">
        <f t="shared" si="22"/>
        <v>133395.68811881187</v>
      </c>
      <c r="O48" s="88">
        <f>O54</f>
        <v>53891858</v>
      </c>
      <c r="P48" s="23">
        <f t="shared" si="5"/>
        <v>13</v>
      </c>
      <c r="Q48" s="27">
        <f t="shared" si="6"/>
        <v>0.9688249400479616</v>
      </c>
      <c r="R48" s="23">
        <f>I48-O48</f>
        <v>-6308008</v>
      </c>
      <c r="S48" s="27">
        <f>IF(I48&lt;&gt;0,O48/I48,0)</f>
        <v>1.1325661542729308</v>
      </c>
      <c r="T48"/>
      <c r="U48"/>
      <c r="V48"/>
      <c r="W48"/>
      <c r="X48"/>
      <c r="Y48"/>
      <c r="Z48"/>
      <c r="AA48"/>
      <c r="AB48"/>
      <c r="AC48"/>
      <c r="AD48"/>
    </row>
    <row r="49" spans="1:30" s="6" customFormat="1" ht="33.950000000000003" customHeight="1">
      <c r="A49" s="79" t="s">
        <v>161</v>
      </c>
      <c r="B49" s="90" t="s">
        <v>162</v>
      </c>
      <c r="C49" s="170"/>
      <c r="D49" s="91" t="s">
        <v>163</v>
      </c>
      <c r="E49" s="82" t="s">
        <v>164</v>
      </c>
      <c r="F49" s="34" t="s">
        <v>18</v>
      </c>
      <c r="G49" s="34" t="s">
        <v>18</v>
      </c>
      <c r="H49" s="34" t="s">
        <v>18</v>
      </c>
      <c r="I49" s="31">
        <f>I50+I55</f>
        <v>13741192321.999998</v>
      </c>
      <c r="J49" s="34" t="s">
        <v>18</v>
      </c>
      <c r="K49" s="34" t="s">
        <v>18</v>
      </c>
      <c r="L49" s="31">
        <f>L50+L55</f>
        <v>13380137770.640001</v>
      </c>
      <c r="M49" s="34" t="s">
        <v>18</v>
      </c>
      <c r="N49" s="34" t="s">
        <v>18</v>
      </c>
      <c r="O49" s="31">
        <f>O50+O55</f>
        <v>13118130525</v>
      </c>
      <c r="P49" s="34" t="s">
        <v>18</v>
      </c>
      <c r="Q49" s="34" t="s">
        <v>18</v>
      </c>
      <c r="R49" s="31">
        <f>I49-O49</f>
        <v>623061796.99999809</v>
      </c>
      <c r="S49" s="35">
        <f>IF(I49&lt;&gt;0,O49/I49,0)</f>
        <v>0.95465737016121521</v>
      </c>
      <c r="T49"/>
      <c r="U49"/>
      <c r="V49"/>
      <c r="W49"/>
      <c r="X49"/>
      <c r="Y49"/>
      <c r="Z49"/>
      <c r="AA49"/>
      <c r="AB49"/>
      <c r="AC49"/>
      <c r="AD49"/>
    </row>
    <row r="50" spans="1:30" s="6" customFormat="1" ht="24.95" customHeight="1">
      <c r="A50" s="92" t="s">
        <v>165</v>
      </c>
      <c r="B50" s="67" t="s">
        <v>166</v>
      </c>
      <c r="C50" s="170"/>
      <c r="D50" s="93" t="s">
        <v>167</v>
      </c>
      <c r="E50" s="78" t="s">
        <v>168</v>
      </c>
      <c r="F50" s="16" t="s">
        <v>169</v>
      </c>
      <c r="G50" s="87">
        <f>G120+G152+G205</f>
        <v>32360</v>
      </c>
      <c r="H50" s="23">
        <f t="shared" ref="H50:H62" si="23">IF(G50&lt;&gt;0,I50/G50,0)</f>
        <v>66917.403955500617</v>
      </c>
      <c r="I50" s="88">
        <f>I120+I152+I205</f>
        <v>2165447192</v>
      </c>
      <c r="J50" s="87">
        <f>J120+J152+J205</f>
        <v>34677</v>
      </c>
      <c r="K50" s="23">
        <f t="shared" ref="K50" si="24">IF(J50&lt;&gt;0,L50/J50,0)</f>
        <v>62000.982652766972</v>
      </c>
      <c r="L50" s="88">
        <f>L120+L152+L205</f>
        <v>2150008075.4500003</v>
      </c>
      <c r="M50" s="87">
        <f>M120+M152+M205</f>
        <v>34677</v>
      </c>
      <c r="N50" s="23">
        <f t="shared" ref="N50" si="25">IF(M50&lt;&gt;0,O50/M50,0)</f>
        <v>60936.690255789137</v>
      </c>
      <c r="O50" s="88">
        <f>O120+O152+O205</f>
        <v>2113101608</v>
      </c>
      <c r="P50" s="23">
        <f t="shared" ref="P50:P62" si="26">G50-M50</f>
        <v>-2317</v>
      </c>
      <c r="Q50" s="27">
        <f t="shared" ref="Q50:Q62" si="27">IF(G50&lt;&gt;0,M50/G50,0)</f>
        <v>1.071600741656366</v>
      </c>
      <c r="R50" s="23">
        <f>I50-O50</f>
        <v>52345584</v>
      </c>
      <c r="S50" s="27">
        <f>IF(I50&lt;&gt;0,O50/I50,0)</f>
        <v>0.97582689423534097</v>
      </c>
      <c r="T50"/>
      <c r="U50"/>
      <c r="V50"/>
      <c r="W50"/>
      <c r="X50"/>
      <c r="Y50"/>
      <c r="Z50"/>
      <c r="AA50"/>
      <c r="AB50"/>
      <c r="AC50"/>
      <c r="AD50"/>
    </row>
    <row r="51" spans="1:30" s="6" customFormat="1" ht="33.950000000000003" customHeight="1">
      <c r="A51" s="92"/>
      <c r="B51" s="58" t="s">
        <v>131</v>
      </c>
      <c r="C51" s="170"/>
      <c r="D51" s="94" t="s">
        <v>170</v>
      </c>
      <c r="E51" s="84" t="s">
        <v>171</v>
      </c>
      <c r="F51" s="85" t="s">
        <v>134</v>
      </c>
      <c r="G51" s="87">
        <f>G121+G153+G206</f>
        <v>188076</v>
      </c>
      <c r="H51" s="23">
        <f>IF(G51&lt;&gt;0,I50/G51,0)</f>
        <v>11513.681660605287</v>
      </c>
      <c r="I51" s="31" t="s">
        <v>18</v>
      </c>
      <c r="J51" s="87">
        <f>J121+J153+J206</f>
        <v>187017</v>
      </c>
      <c r="K51" s="23">
        <f>IF(J51&lt;&gt;0,L50/J51,0)</f>
        <v>11496.324267045244</v>
      </c>
      <c r="L51" s="31" t="s">
        <v>18</v>
      </c>
      <c r="M51" s="87">
        <f>M121+M153+M206</f>
        <v>187017</v>
      </c>
      <c r="N51" s="23">
        <f>IF(M51&lt;&gt;0,O50/M51,0)</f>
        <v>11298.981418801499</v>
      </c>
      <c r="O51" s="31" t="s">
        <v>18</v>
      </c>
      <c r="P51" s="23">
        <f t="shared" si="26"/>
        <v>1059</v>
      </c>
      <c r="Q51" s="27">
        <f t="shared" si="27"/>
        <v>0.99436929751802461</v>
      </c>
      <c r="R51" s="34" t="s">
        <v>18</v>
      </c>
      <c r="S51" s="34" t="s">
        <v>18</v>
      </c>
      <c r="T51"/>
      <c r="U51"/>
      <c r="V51"/>
      <c r="W51"/>
      <c r="X51"/>
      <c r="Y51"/>
      <c r="Z51"/>
      <c r="AA51"/>
      <c r="AB51"/>
      <c r="AC51"/>
      <c r="AD51"/>
    </row>
    <row r="52" spans="1:30" s="6" customFormat="1" ht="24.95" customHeight="1">
      <c r="A52" s="92" t="s">
        <v>172</v>
      </c>
      <c r="B52" s="67" t="s">
        <v>173</v>
      </c>
      <c r="C52" s="170"/>
      <c r="D52" s="93" t="s">
        <v>174</v>
      </c>
      <c r="E52" s="78" t="s">
        <v>175</v>
      </c>
      <c r="F52" s="15" t="s">
        <v>21</v>
      </c>
      <c r="G52" s="87">
        <f>G122+G207</f>
        <v>8222</v>
      </c>
      <c r="H52" s="23">
        <f t="shared" si="23"/>
        <v>140943.21381658968</v>
      </c>
      <c r="I52" s="88">
        <f t="shared" ref="I52:J54" si="28">I122+I207</f>
        <v>1158835104.0000002</v>
      </c>
      <c r="J52" s="87">
        <f t="shared" si="28"/>
        <v>8002</v>
      </c>
      <c r="K52" s="23">
        <f t="shared" ref="K52:K55" si="29">IF(J52&lt;&gt;0,L52/J52,0)</f>
        <v>141691.57891027242</v>
      </c>
      <c r="L52" s="88">
        <f t="shared" ref="L52:M54" si="30">L122+L207</f>
        <v>1133816014.4399998</v>
      </c>
      <c r="M52" s="87">
        <f t="shared" si="30"/>
        <v>8002</v>
      </c>
      <c r="N52" s="23">
        <f t="shared" ref="N52:N55" si="31">IF(M52&lt;&gt;0,O52/M52,0)</f>
        <v>139301.18445388653</v>
      </c>
      <c r="O52" s="88">
        <f>O122+O207</f>
        <v>1114688078</v>
      </c>
      <c r="P52" s="23">
        <f t="shared" si="26"/>
        <v>220</v>
      </c>
      <c r="Q52" s="27">
        <f t="shared" si="27"/>
        <v>0.97324252006810996</v>
      </c>
      <c r="R52" s="23">
        <f>I52-O52</f>
        <v>44147026.000000238</v>
      </c>
      <c r="S52" s="27">
        <f>IF(I52&lt;&gt;0,O52/I52,0)</f>
        <v>0.96190396213610019</v>
      </c>
      <c r="T52"/>
      <c r="U52"/>
      <c r="V52"/>
      <c r="W52"/>
      <c r="X52"/>
      <c r="Y52"/>
      <c r="Z52"/>
      <c r="AA52"/>
      <c r="AB52"/>
      <c r="AC52"/>
      <c r="AD52"/>
    </row>
    <row r="53" spans="1:30" s="6" customFormat="1" ht="44.25" customHeight="1">
      <c r="A53" s="92" t="s">
        <v>176</v>
      </c>
      <c r="B53" s="69" t="s">
        <v>177</v>
      </c>
      <c r="C53" s="170"/>
      <c r="D53" s="93" t="s">
        <v>178</v>
      </c>
      <c r="E53" s="78" t="s">
        <v>179</v>
      </c>
      <c r="F53" s="16" t="s">
        <v>143</v>
      </c>
      <c r="G53" s="87">
        <f>G123+G208</f>
        <v>467</v>
      </c>
      <c r="H53" s="23">
        <f t="shared" si="23"/>
        <v>165952.89079229123</v>
      </c>
      <c r="I53" s="88">
        <f t="shared" si="28"/>
        <v>77500000</v>
      </c>
      <c r="J53" s="87">
        <f t="shared" si="28"/>
        <v>466</v>
      </c>
      <c r="K53" s="23">
        <f t="shared" si="29"/>
        <v>110770.14916309013</v>
      </c>
      <c r="L53" s="88">
        <f t="shared" si="30"/>
        <v>51618889.509999998</v>
      </c>
      <c r="M53" s="87">
        <f t="shared" si="30"/>
        <v>466</v>
      </c>
      <c r="N53" s="23">
        <f t="shared" si="31"/>
        <v>91197.854077253214</v>
      </c>
      <c r="O53" s="88">
        <f>O123+O208</f>
        <v>42498200</v>
      </c>
      <c r="P53" s="23">
        <f t="shared" si="26"/>
        <v>1</v>
      </c>
      <c r="Q53" s="27">
        <f t="shared" si="27"/>
        <v>0.99785867237687365</v>
      </c>
      <c r="R53" s="23">
        <f>I53-O53</f>
        <v>35001800</v>
      </c>
      <c r="S53" s="27">
        <f>IF(I53&lt;&gt;0,O53/I53,0)</f>
        <v>0.54836387096774197</v>
      </c>
      <c r="T53"/>
      <c r="U53"/>
      <c r="V53"/>
      <c r="W53"/>
      <c r="X53"/>
      <c r="Y53"/>
      <c r="Z53"/>
      <c r="AA53"/>
      <c r="AB53"/>
      <c r="AC53"/>
      <c r="AD53"/>
    </row>
    <row r="54" spans="1:30" s="6" customFormat="1" ht="33.75" customHeight="1">
      <c r="A54" s="92" t="s">
        <v>180</v>
      </c>
      <c r="B54" s="70" t="s">
        <v>158</v>
      </c>
      <c r="C54" s="170"/>
      <c r="D54" s="95" t="s">
        <v>181</v>
      </c>
      <c r="E54" s="89" t="s">
        <v>159</v>
      </c>
      <c r="F54" s="73" t="s">
        <v>21</v>
      </c>
      <c r="G54" s="87">
        <f>G124+G209</f>
        <v>417</v>
      </c>
      <c r="H54" s="23">
        <f t="shared" si="23"/>
        <v>114109.9520383693</v>
      </c>
      <c r="I54" s="88">
        <f t="shared" si="28"/>
        <v>47583850</v>
      </c>
      <c r="J54" s="87">
        <f t="shared" si="28"/>
        <v>404</v>
      </c>
      <c r="K54" s="23">
        <f t="shared" si="29"/>
        <v>118327.88386138613</v>
      </c>
      <c r="L54" s="88">
        <f t="shared" si="30"/>
        <v>47804465.079999998</v>
      </c>
      <c r="M54" s="87">
        <f t="shared" si="30"/>
        <v>404</v>
      </c>
      <c r="N54" s="23">
        <f t="shared" si="31"/>
        <v>133395.68811881187</v>
      </c>
      <c r="O54" s="88">
        <f>O124+O209</f>
        <v>53891858</v>
      </c>
      <c r="P54" s="23">
        <f t="shared" si="26"/>
        <v>13</v>
      </c>
      <c r="Q54" s="27">
        <f t="shared" si="27"/>
        <v>0.9688249400479616</v>
      </c>
      <c r="R54" s="23">
        <f>I54-O54</f>
        <v>-6308008</v>
      </c>
      <c r="S54" s="27">
        <f>IF(I54&lt;&gt;0,O54/I54,0)</f>
        <v>1.1325661542729308</v>
      </c>
      <c r="T54"/>
      <c r="U54"/>
      <c r="V54"/>
      <c r="W54"/>
      <c r="X54"/>
      <c r="Y54"/>
      <c r="Z54"/>
      <c r="AA54"/>
      <c r="AB54"/>
      <c r="AC54"/>
      <c r="AD54"/>
    </row>
    <row r="55" spans="1:30" s="6" customFormat="1" ht="33.950000000000003" customHeight="1">
      <c r="A55" s="92" t="s">
        <v>182</v>
      </c>
      <c r="B55" s="96" t="s">
        <v>183</v>
      </c>
      <c r="C55" s="170"/>
      <c r="D55" s="93" t="s">
        <v>184</v>
      </c>
      <c r="E55" s="78" t="s">
        <v>185</v>
      </c>
      <c r="F55" s="16" t="s">
        <v>22</v>
      </c>
      <c r="G55" s="87">
        <f>G125+G154+G210</f>
        <v>120982</v>
      </c>
      <c r="H55" s="23">
        <f t="shared" si="23"/>
        <v>95681.548742788174</v>
      </c>
      <c r="I55" s="88">
        <f>I125+I154+I210</f>
        <v>11575745129.999998</v>
      </c>
      <c r="J55" s="87">
        <f>J125+J154+J210</f>
        <v>117785</v>
      </c>
      <c r="K55" s="23">
        <f t="shared" si="29"/>
        <v>95344.311204228041</v>
      </c>
      <c r="L55" s="88">
        <f>L125+L154+L210</f>
        <v>11230129695.190001</v>
      </c>
      <c r="M55" s="87">
        <f>M125+M154+M210</f>
        <v>117785</v>
      </c>
      <c r="N55" s="23">
        <f t="shared" si="31"/>
        <v>93433.195372925242</v>
      </c>
      <c r="O55" s="88">
        <f>O125+O154+O210</f>
        <v>11005028917</v>
      </c>
      <c r="P55" s="23">
        <f t="shared" si="26"/>
        <v>3197</v>
      </c>
      <c r="Q55" s="27">
        <f t="shared" si="27"/>
        <v>0.97357458134267905</v>
      </c>
      <c r="R55" s="23">
        <f>I55-O55</f>
        <v>570716212.99999809</v>
      </c>
      <c r="S55" s="27">
        <f>IF(I55&lt;&gt;0,O55/I55,0)</f>
        <v>0.95069723749178658</v>
      </c>
      <c r="T55"/>
      <c r="U55"/>
      <c r="V55"/>
      <c r="W55"/>
      <c r="X55"/>
      <c r="Y55"/>
      <c r="Z55"/>
      <c r="AA55"/>
      <c r="AB55"/>
      <c r="AC55"/>
      <c r="AD55"/>
    </row>
    <row r="56" spans="1:30" s="6" customFormat="1" ht="33.950000000000003" customHeight="1">
      <c r="A56" s="92"/>
      <c r="B56" s="58" t="s">
        <v>186</v>
      </c>
      <c r="C56" s="170"/>
      <c r="D56" s="94" t="s">
        <v>187</v>
      </c>
      <c r="E56" s="84" t="s">
        <v>188</v>
      </c>
      <c r="F56" s="85" t="s">
        <v>189</v>
      </c>
      <c r="G56" s="87">
        <f>G126+G155+G211</f>
        <v>965864</v>
      </c>
      <c r="H56" s="23">
        <f>IF(G56&lt;&gt;0,I55/G56,0)</f>
        <v>11984.860321950086</v>
      </c>
      <c r="I56" s="31" t="s">
        <v>18</v>
      </c>
      <c r="J56" s="87">
        <f>J126+J155+J211</f>
        <v>945869</v>
      </c>
      <c r="K56" s="23">
        <f>IF(J56&lt;&gt;0,L55/J56,0)</f>
        <v>11872.817160928205</v>
      </c>
      <c r="L56" s="31" t="s">
        <v>18</v>
      </c>
      <c r="M56" s="87">
        <f>M126+M155+M211</f>
        <v>945869</v>
      </c>
      <c r="N56" s="23">
        <f>IF(M56&lt;&gt;0,O55/M56,0)</f>
        <v>11634.834122907083</v>
      </c>
      <c r="O56" s="31" t="s">
        <v>18</v>
      </c>
      <c r="P56" s="23">
        <f t="shared" si="26"/>
        <v>19995</v>
      </c>
      <c r="Q56" s="27">
        <f t="shared" si="27"/>
        <v>0.97929832771487502</v>
      </c>
      <c r="R56" s="34" t="s">
        <v>18</v>
      </c>
      <c r="S56" s="34" t="s">
        <v>18</v>
      </c>
      <c r="T56"/>
      <c r="U56"/>
      <c r="V56"/>
      <c r="W56"/>
      <c r="X56"/>
      <c r="Y56"/>
      <c r="Z56"/>
      <c r="AA56"/>
      <c r="AB56"/>
      <c r="AC56"/>
      <c r="AD56"/>
    </row>
    <row r="57" spans="1:30" s="6" customFormat="1" ht="22.5" customHeight="1">
      <c r="A57" s="92" t="s">
        <v>190</v>
      </c>
      <c r="B57" s="67" t="s">
        <v>191</v>
      </c>
      <c r="C57" s="170"/>
      <c r="D57" s="93" t="s">
        <v>192</v>
      </c>
      <c r="E57" s="78" t="s">
        <v>193</v>
      </c>
      <c r="F57" s="16" t="s">
        <v>22</v>
      </c>
      <c r="G57" s="87">
        <f t="shared" ref="G57:G62" si="32">G127+G212</f>
        <v>6963</v>
      </c>
      <c r="H57" s="23">
        <f t="shared" si="23"/>
        <v>180702.67987936235</v>
      </c>
      <c r="I57" s="88">
        <f t="shared" ref="I57:J62" si="33">I127+I212</f>
        <v>1258232760</v>
      </c>
      <c r="J57" s="87">
        <f t="shared" si="33"/>
        <v>11310</v>
      </c>
      <c r="K57" s="23">
        <f t="shared" ref="K57:K62" si="34">IF(J57&lt;&gt;0,L57/J57,0)</f>
        <v>132068.46010521663</v>
      </c>
      <c r="L57" s="88">
        <f t="shared" ref="L57:M62" si="35">L127+L212</f>
        <v>1493694283.79</v>
      </c>
      <c r="M57" s="87">
        <f t="shared" si="35"/>
        <v>11310</v>
      </c>
      <c r="N57" s="23">
        <f t="shared" ref="N57:N62" si="36">IF(M57&lt;&gt;0,O57/M57,0)</f>
        <v>130188.06781609195</v>
      </c>
      <c r="O57" s="88">
        <f t="shared" ref="O57:O62" si="37">O127+O212</f>
        <v>1472427047</v>
      </c>
      <c r="P57" s="23">
        <f t="shared" si="26"/>
        <v>-4347</v>
      </c>
      <c r="Q57" s="27">
        <f t="shared" si="27"/>
        <v>1.6242998707453684</v>
      </c>
      <c r="R57" s="23">
        <f t="shared" ref="R57:R78" si="38">I57-O57</f>
        <v>-214194287</v>
      </c>
      <c r="S57" s="27">
        <f t="shared" ref="S57:S78" si="39">IF(I57&lt;&gt;0,O57/I57,0)</f>
        <v>1.170234231542342</v>
      </c>
      <c r="T57"/>
      <c r="U57"/>
      <c r="V57"/>
      <c r="W57"/>
      <c r="X57"/>
      <c r="Y57"/>
      <c r="Z57"/>
      <c r="AA57"/>
      <c r="AB57"/>
      <c r="AC57"/>
      <c r="AD57"/>
    </row>
    <row r="58" spans="1:30" s="6" customFormat="1" ht="26.25" customHeight="1">
      <c r="A58" s="97" t="s">
        <v>194</v>
      </c>
      <c r="B58" s="98" t="s">
        <v>195</v>
      </c>
      <c r="C58" s="170"/>
      <c r="D58" s="93" t="s">
        <v>196</v>
      </c>
      <c r="E58" s="78" t="s">
        <v>197</v>
      </c>
      <c r="F58" s="16" t="s">
        <v>22</v>
      </c>
      <c r="G58" s="87">
        <f t="shared" si="32"/>
        <v>6104</v>
      </c>
      <c r="H58" s="23">
        <f t="shared" si="23"/>
        <v>266564.13990825688</v>
      </c>
      <c r="I58" s="88">
        <f t="shared" si="33"/>
        <v>1627107510</v>
      </c>
      <c r="J58" s="87">
        <f t="shared" si="33"/>
        <v>5412</v>
      </c>
      <c r="K58" s="23">
        <f t="shared" si="34"/>
        <v>267974.31347376201</v>
      </c>
      <c r="L58" s="88">
        <f t="shared" si="35"/>
        <v>1450276984.52</v>
      </c>
      <c r="M58" s="87">
        <f t="shared" si="35"/>
        <v>5412</v>
      </c>
      <c r="N58" s="23">
        <f t="shared" si="36"/>
        <v>262071.64301552105</v>
      </c>
      <c r="O58" s="88">
        <f t="shared" si="37"/>
        <v>1418331732</v>
      </c>
      <c r="P58" s="23">
        <f t="shared" si="26"/>
        <v>692</v>
      </c>
      <c r="Q58" s="27">
        <f t="shared" si="27"/>
        <v>0.88663171690694631</v>
      </c>
      <c r="R58" s="23">
        <f t="shared" si="38"/>
        <v>208775778</v>
      </c>
      <c r="S58" s="27">
        <f t="shared" si="39"/>
        <v>0.87168900842944297</v>
      </c>
      <c r="T58"/>
      <c r="U58"/>
      <c r="V58"/>
      <c r="W58"/>
      <c r="X58"/>
      <c r="Y58"/>
      <c r="Z58"/>
      <c r="AA58"/>
      <c r="AB58"/>
      <c r="AC58"/>
      <c r="AD58"/>
    </row>
    <row r="59" spans="1:30" s="6" customFormat="1" ht="53.25" customHeight="1">
      <c r="A59" s="97" t="s">
        <v>198</v>
      </c>
      <c r="B59" s="70" t="s">
        <v>199</v>
      </c>
      <c r="C59" s="170"/>
      <c r="D59" s="95" t="s">
        <v>200</v>
      </c>
      <c r="E59" s="89" t="s">
        <v>201</v>
      </c>
      <c r="F59" s="99" t="s">
        <v>22</v>
      </c>
      <c r="G59" s="87">
        <f t="shared" si="32"/>
        <v>1994</v>
      </c>
      <c r="H59" s="23">
        <f t="shared" si="23"/>
        <v>211827.23169508527</v>
      </c>
      <c r="I59" s="88">
        <f t="shared" si="33"/>
        <v>422383500</v>
      </c>
      <c r="J59" s="87">
        <f t="shared" si="33"/>
        <v>1982</v>
      </c>
      <c r="K59" s="23">
        <f t="shared" si="34"/>
        <v>209867.77227043392</v>
      </c>
      <c r="L59" s="88">
        <f t="shared" si="35"/>
        <v>415957924.64000005</v>
      </c>
      <c r="M59" s="87">
        <f t="shared" si="35"/>
        <v>1982</v>
      </c>
      <c r="N59" s="23">
        <f t="shared" si="36"/>
        <v>205110.63975782038</v>
      </c>
      <c r="O59" s="88">
        <f t="shared" si="37"/>
        <v>406529288</v>
      </c>
      <c r="P59" s="23">
        <f t="shared" si="26"/>
        <v>12</v>
      </c>
      <c r="Q59" s="27">
        <f t="shared" si="27"/>
        <v>0.99398194583751254</v>
      </c>
      <c r="R59" s="23">
        <f t="shared" si="38"/>
        <v>15854212</v>
      </c>
      <c r="S59" s="27">
        <f t="shared" si="39"/>
        <v>0.96246488795135232</v>
      </c>
      <c r="T59"/>
      <c r="U59"/>
      <c r="V59"/>
      <c r="W59"/>
      <c r="X59"/>
      <c r="Y59"/>
      <c r="Z59"/>
      <c r="AA59"/>
      <c r="AB59"/>
      <c r="AC59"/>
      <c r="AD59"/>
    </row>
    <row r="60" spans="1:30" s="6" customFormat="1" ht="68.25" customHeight="1">
      <c r="A60" s="97" t="s">
        <v>202</v>
      </c>
      <c r="B60" s="70" t="s">
        <v>203</v>
      </c>
      <c r="C60" s="170"/>
      <c r="D60" s="95" t="s">
        <v>204</v>
      </c>
      <c r="E60" s="89" t="s">
        <v>205</v>
      </c>
      <c r="F60" s="99" t="s">
        <v>22</v>
      </c>
      <c r="G60" s="87">
        <f t="shared" si="32"/>
        <v>382</v>
      </c>
      <c r="H60" s="23">
        <f t="shared" si="23"/>
        <v>350185.39267015707</v>
      </c>
      <c r="I60" s="88">
        <f t="shared" si="33"/>
        <v>133770820</v>
      </c>
      <c r="J60" s="87">
        <f t="shared" si="33"/>
        <v>398</v>
      </c>
      <c r="K60" s="23">
        <f t="shared" si="34"/>
        <v>344618.78135678387</v>
      </c>
      <c r="L60" s="88">
        <f t="shared" si="35"/>
        <v>137158274.97999999</v>
      </c>
      <c r="M60" s="87">
        <f t="shared" si="35"/>
        <v>398</v>
      </c>
      <c r="N60" s="23">
        <f t="shared" si="36"/>
        <v>340300.85175879399</v>
      </c>
      <c r="O60" s="88">
        <f t="shared" si="37"/>
        <v>135439739</v>
      </c>
      <c r="P60" s="23">
        <f t="shared" si="26"/>
        <v>-16</v>
      </c>
      <c r="Q60" s="27">
        <f t="shared" si="27"/>
        <v>1.0418848167539267</v>
      </c>
      <c r="R60" s="23">
        <f t="shared" si="38"/>
        <v>-1668919</v>
      </c>
      <c r="S60" s="27">
        <f t="shared" si="39"/>
        <v>1.0124759570136448</v>
      </c>
      <c r="T60"/>
      <c r="U60"/>
      <c r="V60"/>
      <c r="W60"/>
      <c r="X60"/>
      <c r="Y60"/>
      <c r="Z60"/>
      <c r="AA60"/>
      <c r="AB60"/>
      <c r="AC60"/>
      <c r="AD60"/>
    </row>
    <row r="61" spans="1:30" s="6" customFormat="1" ht="36" customHeight="1">
      <c r="A61" s="97" t="s">
        <v>206</v>
      </c>
      <c r="B61" s="70" t="s">
        <v>207</v>
      </c>
      <c r="C61" s="170"/>
      <c r="D61" s="95" t="s">
        <v>208</v>
      </c>
      <c r="E61" s="89" t="s">
        <v>209</v>
      </c>
      <c r="F61" s="99" t="s">
        <v>22</v>
      </c>
      <c r="G61" s="87">
        <f t="shared" si="32"/>
        <v>500</v>
      </c>
      <c r="H61" s="23">
        <f t="shared" si="23"/>
        <v>338287.86</v>
      </c>
      <c r="I61" s="88">
        <f t="shared" si="33"/>
        <v>169143930</v>
      </c>
      <c r="J61" s="87">
        <f t="shared" si="33"/>
        <v>470</v>
      </c>
      <c r="K61" s="23">
        <f t="shared" si="34"/>
        <v>338287.85</v>
      </c>
      <c r="L61" s="88">
        <f t="shared" si="35"/>
        <v>158995289.5</v>
      </c>
      <c r="M61" s="87">
        <f t="shared" si="35"/>
        <v>470</v>
      </c>
      <c r="N61" s="23">
        <f t="shared" si="36"/>
        <v>334049.24255319149</v>
      </c>
      <c r="O61" s="88">
        <f t="shared" si="37"/>
        <v>157003144</v>
      </c>
      <c r="P61" s="23">
        <f t="shared" si="26"/>
        <v>30</v>
      </c>
      <c r="Q61" s="27">
        <f t="shared" si="27"/>
        <v>0.94</v>
      </c>
      <c r="R61" s="23">
        <f t="shared" si="38"/>
        <v>12140786</v>
      </c>
      <c r="S61" s="27">
        <f t="shared" si="39"/>
        <v>0.92822215967194333</v>
      </c>
      <c r="T61"/>
      <c r="U61"/>
      <c r="V61"/>
      <c r="W61"/>
      <c r="X61"/>
      <c r="Y61"/>
      <c r="Z61"/>
      <c r="AA61"/>
      <c r="AB61"/>
      <c r="AC61"/>
      <c r="AD61"/>
    </row>
    <row r="62" spans="1:30" s="6" customFormat="1" ht="48.75" customHeight="1">
      <c r="A62" s="97" t="s">
        <v>210</v>
      </c>
      <c r="B62" s="70" t="s">
        <v>211</v>
      </c>
      <c r="C62" s="171"/>
      <c r="D62" s="95" t="s">
        <v>212</v>
      </c>
      <c r="E62" s="89" t="s">
        <v>213</v>
      </c>
      <c r="F62" s="99" t="s">
        <v>22</v>
      </c>
      <c r="G62" s="87">
        <f t="shared" si="32"/>
        <v>151</v>
      </c>
      <c r="H62" s="23">
        <f t="shared" si="23"/>
        <v>266066.49006622517</v>
      </c>
      <c r="I62" s="88">
        <f t="shared" si="33"/>
        <v>40176040</v>
      </c>
      <c r="J62" s="87">
        <f t="shared" si="33"/>
        <v>141</v>
      </c>
      <c r="K62" s="23">
        <f t="shared" si="34"/>
        <v>275131.04170212761</v>
      </c>
      <c r="L62" s="88">
        <f t="shared" si="35"/>
        <v>38793476.879999995</v>
      </c>
      <c r="M62" s="87">
        <f t="shared" si="35"/>
        <v>141</v>
      </c>
      <c r="N62" s="23">
        <f t="shared" si="36"/>
        <v>271602.88652482268</v>
      </c>
      <c r="O62" s="88">
        <f t="shared" si="37"/>
        <v>38296007</v>
      </c>
      <c r="P62" s="23">
        <f t="shared" si="26"/>
        <v>10</v>
      </c>
      <c r="Q62" s="27">
        <f t="shared" si="27"/>
        <v>0.93377483443708609</v>
      </c>
      <c r="R62" s="23">
        <f t="shared" si="38"/>
        <v>1880033</v>
      </c>
      <c r="S62" s="27">
        <f t="shared" si="39"/>
        <v>0.95320511927009233</v>
      </c>
      <c r="T62"/>
      <c r="U62"/>
      <c r="V62"/>
      <c r="W62"/>
      <c r="X62"/>
      <c r="Y62"/>
      <c r="Z62"/>
      <c r="AA62"/>
      <c r="AB62"/>
      <c r="AC62"/>
      <c r="AD62"/>
    </row>
    <row r="63" spans="1:30" s="6" customFormat="1" ht="33.950000000000003" customHeight="1">
      <c r="A63" s="79" t="s">
        <v>214</v>
      </c>
      <c r="B63" s="100" t="s">
        <v>215</v>
      </c>
      <c r="C63" s="207" t="s">
        <v>25</v>
      </c>
      <c r="D63" s="91" t="s">
        <v>216</v>
      </c>
      <c r="E63" s="82" t="s">
        <v>217</v>
      </c>
      <c r="F63" s="34" t="s">
        <v>18</v>
      </c>
      <c r="G63" s="34" t="s">
        <v>18</v>
      </c>
      <c r="H63" s="34" t="s">
        <v>18</v>
      </c>
      <c r="I63" s="31">
        <f>I64+I68+I70</f>
        <v>434559130</v>
      </c>
      <c r="J63" s="34" t="s">
        <v>18</v>
      </c>
      <c r="K63" s="34" t="s">
        <v>18</v>
      </c>
      <c r="L63" s="31">
        <f>L64+L68+L70</f>
        <v>436562528</v>
      </c>
      <c r="M63" s="34" t="s">
        <v>18</v>
      </c>
      <c r="N63" s="34" t="s">
        <v>18</v>
      </c>
      <c r="O63" s="31">
        <f>O64+O68+O70</f>
        <v>366544288</v>
      </c>
      <c r="P63" s="34" t="s">
        <v>18</v>
      </c>
      <c r="Q63" s="34" t="s">
        <v>18</v>
      </c>
      <c r="R63" s="31">
        <f t="shared" si="38"/>
        <v>68014842</v>
      </c>
      <c r="S63" s="35">
        <f t="shared" si="39"/>
        <v>0.84348541474666516</v>
      </c>
      <c r="T63"/>
      <c r="U63"/>
      <c r="V63"/>
      <c r="W63"/>
      <c r="X63"/>
      <c r="Y63"/>
      <c r="Z63"/>
      <c r="AA63"/>
      <c r="AB63"/>
      <c r="AC63"/>
      <c r="AD63"/>
    </row>
    <row r="64" spans="1:30" s="6" customFormat="1" ht="33.950000000000003" customHeight="1">
      <c r="A64" s="101" t="s">
        <v>218</v>
      </c>
      <c r="B64" s="102" t="s">
        <v>219</v>
      </c>
      <c r="C64" s="208"/>
      <c r="D64" s="93" t="s">
        <v>220</v>
      </c>
      <c r="E64" s="78" t="s">
        <v>221</v>
      </c>
      <c r="F64" s="16" t="s">
        <v>66</v>
      </c>
      <c r="G64" s="29">
        <f>G65+G66</f>
        <v>6539</v>
      </c>
      <c r="H64" s="23">
        <f t="shared" ref="H64:H74" si="40">IF(G64&lt;&gt;0,I64/G64,0)</f>
        <v>4650.3196207371147</v>
      </c>
      <c r="I64" s="23">
        <f>I65+I66</f>
        <v>30408439.999999996</v>
      </c>
      <c r="J64" s="29">
        <f>J65+J66</f>
        <v>6438</v>
      </c>
      <c r="K64" s="23">
        <f t="shared" ref="K64:K70" si="41">IF(J64&lt;&gt;0,L64/J64,0)</f>
        <v>4638.5315004659842</v>
      </c>
      <c r="L64" s="23">
        <f>L65+L66</f>
        <v>29862865.800000004</v>
      </c>
      <c r="M64" s="29">
        <f>M65+M66</f>
        <v>6438</v>
      </c>
      <c r="N64" s="23">
        <f t="shared" ref="N64:N70" si="42">IF(M64&lt;&gt;0,O64/M64,0)</f>
        <v>3950.918608263436</v>
      </c>
      <c r="O64" s="23">
        <f>O65+O66</f>
        <v>25436014</v>
      </c>
      <c r="P64" s="23">
        <f t="shared" ref="P64:P70" si="43">G64-M64</f>
        <v>101</v>
      </c>
      <c r="Q64" s="27">
        <f t="shared" ref="Q64:Q70" si="44">IF(G64&lt;&gt;0,M64/G64,0)</f>
        <v>0.98455421318244385</v>
      </c>
      <c r="R64" s="23">
        <f t="shared" si="38"/>
        <v>4972425.9999999963</v>
      </c>
      <c r="S64" s="27">
        <f t="shared" si="39"/>
        <v>0.83647875392489723</v>
      </c>
      <c r="T64"/>
      <c r="U64"/>
      <c r="V64"/>
      <c r="W64"/>
      <c r="X64"/>
      <c r="Y64"/>
      <c r="Z64"/>
      <c r="AA64"/>
      <c r="AB64"/>
      <c r="AC64"/>
      <c r="AD64"/>
    </row>
    <row r="65" spans="1:255" s="6" customFormat="1" ht="50.1" customHeight="1">
      <c r="A65" s="51" t="s">
        <v>222</v>
      </c>
      <c r="B65" s="102" t="s">
        <v>223</v>
      </c>
      <c r="C65" s="208"/>
      <c r="D65" s="93" t="s">
        <v>224</v>
      </c>
      <c r="E65" s="78" t="s">
        <v>225</v>
      </c>
      <c r="F65" s="16" t="s">
        <v>66</v>
      </c>
      <c r="G65" s="87">
        <f>G158</f>
        <v>80</v>
      </c>
      <c r="H65" s="23">
        <f t="shared" si="40"/>
        <v>946</v>
      </c>
      <c r="I65" s="88">
        <f t="shared" ref="I65:J69" si="45">I158</f>
        <v>75680</v>
      </c>
      <c r="J65" s="87">
        <f t="shared" si="45"/>
        <v>99</v>
      </c>
      <c r="K65" s="23">
        <f t="shared" si="41"/>
        <v>946</v>
      </c>
      <c r="L65" s="88">
        <f t="shared" ref="L65:M70" si="46">L158</f>
        <v>93654</v>
      </c>
      <c r="M65" s="87">
        <f t="shared" si="46"/>
        <v>99</v>
      </c>
      <c r="N65" s="23">
        <f t="shared" si="42"/>
        <v>785.18181818181813</v>
      </c>
      <c r="O65" s="88">
        <f>O158</f>
        <v>77733</v>
      </c>
      <c r="P65" s="23">
        <f t="shared" si="43"/>
        <v>-19</v>
      </c>
      <c r="Q65" s="27">
        <f t="shared" si="44"/>
        <v>1.2375</v>
      </c>
      <c r="R65" s="23">
        <f t="shared" si="38"/>
        <v>-2053</v>
      </c>
      <c r="S65" s="27">
        <f t="shared" si="39"/>
        <v>1.0271273784355179</v>
      </c>
      <c r="T65"/>
      <c r="U65"/>
      <c r="V65"/>
      <c r="W65"/>
      <c r="X65"/>
      <c r="Y65"/>
      <c r="Z65"/>
      <c r="AA65"/>
      <c r="AB65"/>
      <c r="AC65"/>
      <c r="AD65"/>
    </row>
    <row r="66" spans="1:255" s="6" customFormat="1" ht="33.950000000000003" customHeight="1">
      <c r="A66" s="51" t="s">
        <v>226</v>
      </c>
      <c r="B66" s="102" t="s">
        <v>227</v>
      </c>
      <c r="C66" s="208"/>
      <c r="D66" s="93" t="s">
        <v>228</v>
      </c>
      <c r="E66" s="78" t="s">
        <v>229</v>
      </c>
      <c r="F66" s="16" t="s">
        <v>66</v>
      </c>
      <c r="G66" s="87">
        <f>G159</f>
        <v>6459</v>
      </c>
      <c r="H66" s="23">
        <f t="shared" si="40"/>
        <v>4696.2006502554568</v>
      </c>
      <c r="I66" s="88">
        <f t="shared" si="45"/>
        <v>30332759.999999996</v>
      </c>
      <c r="J66" s="87">
        <f t="shared" si="45"/>
        <v>6339</v>
      </c>
      <c r="K66" s="23">
        <f t="shared" si="41"/>
        <v>4696.2000000000007</v>
      </c>
      <c r="L66" s="88">
        <f t="shared" si="46"/>
        <v>29769211.800000004</v>
      </c>
      <c r="M66" s="87">
        <f t="shared" si="46"/>
        <v>6339</v>
      </c>
      <c r="N66" s="23">
        <f t="shared" si="42"/>
        <v>4000.3598359362677</v>
      </c>
      <c r="O66" s="88">
        <f>O159</f>
        <v>25358281</v>
      </c>
      <c r="P66" s="23">
        <f t="shared" si="43"/>
        <v>120</v>
      </c>
      <c r="Q66" s="27">
        <f t="shared" si="44"/>
        <v>0.98142127264282397</v>
      </c>
      <c r="R66" s="23">
        <f t="shared" si="38"/>
        <v>4974478.9999999963</v>
      </c>
      <c r="S66" s="27">
        <f t="shared" si="39"/>
        <v>0.83600308709131654</v>
      </c>
      <c r="T66"/>
      <c r="U66"/>
      <c r="V66"/>
      <c r="W66"/>
      <c r="X66"/>
      <c r="Y66"/>
      <c r="Z66"/>
      <c r="AA66"/>
      <c r="AB66"/>
      <c r="AC66"/>
      <c r="AD66"/>
    </row>
    <row r="67" spans="1:255" s="6" customFormat="1" ht="24" customHeight="1">
      <c r="A67" s="51"/>
      <c r="B67" s="103" t="s">
        <v>230</v>
      </c>
      <c r="C67" s="208"/>
      <c r="D67" s="95" t="s">
        <v>231</v>
      </c>
      <c r="E67" s="89" t="s">
        <v>232</v>
      </c>
      <c r="F67" s="99" t="s">
        <v>66</v>
      </c>
      <c r="G67" s="87">
        <f>G160</f>
        <v>57</v>
      </c>
      <c r="H67" s="23">
        <f t="shared" si="40"/>
        <v>4366.6491228070181</v>
      </c>
      <c r="I67" s="88">
        <f t="shared" si="45"/>
        <v>248899.00000000003</v>
      </c>
      <c r="J67" s="87">
        <f t="shared" si="45"/>
        <v>53</v>
      </c>
      <c r="K67" s="23">
        <f t="shared" si="41"/>
        <v>4696.2</v>
      </c>
      <c r="L67" s="88">
        <f t="shared" si="46"/>
        <v>248898.6</v>
      </c>
      <c r="M67" s="87">
        <f t="shared" si="46"/>
        <v>53</v>
      </c>
      <c r="N67" s="23">
        <f t="shared" si="42"/>
        <v>4477.5094339622638</v>
      </c>
      <c r="O67" s="88">
        <f>O160</f>
        <v>237308</v>
      </c>
      <c r="P67" s="23">
        <f t="shared" si="43"/>
        <v>4</v>
      </c>
      <c r="Q67" s="27">
        <f t="shared" si="44"/>
        <v>0.92982456140350878</v>
      </c>
      <c r="R67" s="23">
        <f t="shared" si="38"/>
        <v>11591.000000000029</v>
      </c>
      <c r="S67" s="27">
        <f t="shared" si="39"/>
        <v>0.95343090972643507</v>
      </c>
      <c r="T67"/>
      <c r="U67"/>
      <c r="V67"/>
      <c r="W67"/>
      <c r="X67"/>
      <c r="Y67"/>
      <c r="Z67"/>
      <c r="AA67"/>
      <c r="AB67"/>
      <c r="AC67"/>
      <c r="AD67"/>
    </row>
    <row r="68" spans="1:255" s="6" customFormat="1" ht="54" customHeight="1">
      <c r="A68" s="51" t="s">
        <v>233</v>
      </c>
      <c r="B68" s="102" t="s">
        <v>234</v>
      </c>
      <c r="C68" s="208"/>
      <c r="D68" s="93" t="s">
        <v>235</v>
      </c>
      <c r="E68" s="78" t="s">
        <v>236</v>
      </c>
      <c r="F68" s="16" t="s">
        <v>189</v>
      </c>
      <c r="G68" s="87">
        <f t="shared" ref="G68:G69" si="47">G161</f>
        <v>72609</v>
      </c>
      <c r="H68" s="23">
        <f t="shared" si="40"/>
        <v>5566.1238964866616</v>
      </c>
      <c r="I68" s="88">
        <f>I161</f>
        <v>404150690</v>
      </c>
      <c r="J68" s="87">
        <f t="shared" si="45"/>
        <v>72791</v>
      </c>
      <c r="K68" s="23">
        <f t="shared" si="41"/>
        <v>5587.2245497382919</v>
      </c>
      <c r="L68" s="88">
        <f t="shared" si="46"/>
        <v>406699662.19999999</v>
      </c>
      <c r="M68" s="87">
        <f t="shared" si="46"/>
        <v>72791</v>
      </c>
      <c r="N68" s="23">
        <f t="shared" si="42"/>
        <v>4686.1325438584445</v>
      </c>
      <c r="O68" s="88">
        <f>O161</f>
        <v>341108274</v>
      </c>
      <c r="P68" s="23">
        <f t="shared" si="43"/>
        <v>-182</v>
      </c>
      <c r="Q68" s="27">
        <f t="shared" si="44"/>
        <v>1.0025065763197401</v>
      </c>
      <c r="R68" s="23">
        <f t="shared" si="38"/>
        <v>63042416</v>
      </c>
      <c r="S68" s="27">
        <f t="shared" si="39"/>
        <v>0.84401259837017717</v>
      </c>
      <c r="T68"/>
      <c r="U68"/>
      <c r="V68"/>
      <c r="W68"/>
      <c r="X68"/>
      <c r="Y68"/>
      <c r="Z68"/>
      <c r="AA68"/>
      <c r="AB68"/>
      <c r="AC68"/>
      <c r="AD68"/>
    </row>
    <row r="69" spans="1:255" s="6" customFormat="1" ht="29.25" customHeight="1">
      <c r="A69" s="51"/>
      <c r="B69" s="103" t="s">
        <v>230</v>
      </c>
      <c r="C69" s="208"/>
      <c r="D69" s="95" t="s">
        <v>237</v>
      </c>
      <c r="E69" s="89" t="s">
        <v>238</v>
      </c>
      <c r="F69" s="99" t="s">
        <v>189</v>
      </c>
      <c r="G69" s="87">
        <f t="shared" si="47"/>
        <v>1344</v>
      </c>
      <c r="H69" s="23">
        <f t="shared" si="40"/>
        <v>5797.9732142857147</v>
      </c>
      <c r="I69" s="88">
        <f>I162</f>
        <v>7792476</v>
      </c>
      <c r="J69" s="87">
        <f t="shared" si="45"/>
        <v>1119</v>
      </c>
      <c r="K69" s="23">
        <f t="shared" si="41"/>
        <v>6963.7855227882037</v>
      </c>
      <c r="L69" s="88">
        <f t="shared" si="46"/>
        <v>7792476</v>
      </c>
      <c r="M69" s="87">
        <f t="shared" si="46"/>
        <v>1119</v>
      </c>
      <c r="N69" s="23">
        <f t="shared" si="42"/>
        <v>6639.4924039320822</v>
      </c>
      <c r="O69" s="88">
        <f>O162</f>
        <v>7429592</v>
      </c>
      <c r="P69" s="23">
        <f t="shared" si="43"/>
        <v>225</v>
      </c>
      <c r="Q69" s="27">
        <f t="shared" si="44"/>
        <v>0.8325892857142857</v>
      </c>
      <c r="R69" s="23">
        <f t="shared" si="38"/>
        <v>362884</v>
      </c>
      <c r="S69" s="27">
        <f t="shared" si="39"/>
        <v>0.95343148955479617</v>
      </c>
      <c r="T69"/>
      <c r="U69"/>
      <c r="V69"/>
      <c r="W69"/>
      <c r="X69"/>
      <c r="Y69"/>
      <c r="Z69"/>
      <c r="AA69"/>
      <c r="AB69"/>
      <c r="AC69"/>
      <c r="AD69"/>
    </row>
    <row r="70" spans="1:255" s="6" customFormat="1" ht="24.95" customHeight="1">
      <c r="A70" s="51" t="s">
        <v>239</v>
      </c>
      <c r="B70" s="104" t="s">
        <v>240</v>
      </c>
      <c r="C70" s="209"/>
      <c r="D70" s="105" t="s">
        <v>241</v>
      </c>
      <c r="E70" s="78" t="s">
        <v>242</v>
      </c>
      <c r="F70" s="16" t="s">
        <v>21</v>
      </c>
      <c r="G70" s="87">
        <f>G163</f>
        <v>0</v>
      </c>
      <c r="H70" s="23">
        <f t="shared" si="40"/>
        <v>0</v>
      </c>
      <c r="I70" s="88">
        <f t="shared" ref="I70" si="48">I163</f>
        <v>0</v>
      </c>
      <c r="J70" s="87">
        <f>J163</f>
        <v>0</v>
      </c>
      <c r="K70" s="23">
        <f t="shared" si="41"/>
        <v>0</v>
      </c>
      <c r="L70" s="88">
        <f t="shared" si="46"/>
        <v>0</v>
      </c>
      <c r="M70" s="87">
        <f>M163</f>
        <v>0</v>
      </c>
      <c r="N70" s="23">
        <f t="shared" si="42"/>
        <v>0</v>
      </c>
      <c r="O70" s="88">
        <f t="shared" ref="O70" si="49">O163</f>
        <v>0</v>
      </c>
      <c r="P70" s="23">
        <f t="shared" si="43"/>
        <v>0</v>
      </c>
      <c r="Q70" s="27">
        <f t="shared" si="44"/>
        <v>0</v>
      </c>
      <c r="R70" s="23">
        <f t="shared" si="38"/>
        <v>0</v>
      </c>
      <c r="S70" s="27">
        <f t="shared" si="39"/>
        <v>0</v>
      </c>
      <c r="T70"/>
      <c r="U70"/>
      <c r="V70"/>
      <c r="W70"/>
      <c r="X70"/>
      <c r="Y70"/>
      <c r="Z70"/>
      <c r="AA70"/>
      <c r="AB70"/>
      <c r="AC70"/>
      <c r="AD70"/>
    </row>
    <row r="71" spans="1:255" s="6" customFormat="1" ht="33.950000000000003" customHeight="1">
      <c r="A71" s="79" t="s">
        <v>243</v>
      </c>
      <c r="B71" s="106" t="s">
        <v>244</v>
      </c>
      <c r="C71" s="210" t="s">
        <v>25</v>
      </c>
      <c r="D71" s="91" t="s">
        <v>245</v>
      </c>
      <c r="E71" s="107" t="s">
        <v>246</v>
      </c>
      <c r="F71" s="34" t="s">
        <v>18</v>
      </c>
      <c r="G71" s="34" t="s">
        <v>18</v>
      </c>
      <c r="H71" s="34" t="s">
        <v>18</v>
      </c>
      <c r="I71" s="23">
        <f>SUM(I72:I74)</f>
        <v>620229500</v>
      </c>
      <c r="J71" s="34" t="s">
        <v>18</v>
      </c>
      <c r="K71" s="34" t="s">
        <v>18</v>
      </c>
      <c r="L71" s="23">
        <f>SUM(L72:L74)</f>
        <v>630890745.6099999</v>
      </c>
      <c r="M71" s="34" t="s">
        <v>18</v>
      </c>
      <c r="N71" s="34" t="s">
        <v>18</v>
      </c>
      <c r="O71" s="23">
        <f>SUM(O72:O74)</f>
        <v>628256928</v>
      </c>
      <c r="P71" s="31" t="s">
        <v>18</v>
      </c>
      <c r="Q71" s="31" t="s">
        <v>18</v>
      </c>
      <c r="R71" s="23">
        <f t="shared" si="38"/>
        <v>-8027428</v>
      </c>
      <c r="S71" s="27">
        <f t="shared" si="39"/>
        <v>1.0129426736393545</v>
      </c>
      <c r="T71"/>
      <c r="U71"/>
      <c r="V71"/>
      <c r="W71"/>
      <c r="X71"/>
      <c r="Y71"/>
      <c r="Z71"/>
      <c r="AA71"/>
      <c r="AB71"/>
      <c r="AC71"/>
      <c r="AD71"/>
    </row>
    <row r="72" spans="1:255" s="6" customFormat="1" ht="24.95" customHeight="1">
      <c r="A72" s="51" t="s">
        <v>247</v>
      </c>
      <c r="B72" s="108" t="s">
        <v>248</v>
      </c>
      <c r="C72" s="211"/>
      <c r="D72" s="109" t="s">
        <v>249</v>
      </c>
      <c r="E72" s="110" t="s">
        <v>250</v>
      </c>
      <c r="F72" s="111" t="s">
        <v>47</v>
      </c>
      <c r="G72" s="29">
        <f>G134+G219</f>
        <v>3098</v>
      </c>
      <c r="H72" s="23">
        <f t="shared" si="40"/>
        <v>34266.791478373147</v>
      </c>
      <c r="I72" s="112">
        <f t="shared" ref="I72:J74" si="50">I134+I219</f>
        <v>106158520</v>
      </c>
      <c r="J72" s="29">
        <f t="shared" si="50"/>
        <v>3071</v>
      </c>
      <c r="K72" s="23">
        <f t="shared" ref="K72:K74" si="51">IF(J72&lt;&gt;0,L72/J72,0)</f>
        <v>30504.615450993162</v>
      </c>
      <c r="L72" s="112">
        <f t="shared" ref="L72:M74" si="52">L134+L219</f>
        <v>93679674.049999997</v>
      </c>
      <c r="M72" s="29">
        <f t="shared" si="52"/>
        <v>3071</v>
      </c>
      <c r="N72" s="23">
        <f t="shared" ref="N72:N74" si="53">IF(M72&lt;&gt;0,O72/M72,0)</f>
        <v>34431.304135460763</v>
      </c>
      <c r="O72" s="112">
        <f>O134+O219</f>
        <v>105738535</v>
      </c>
      <c r="P72" s="23">
        <f>G72-M72</f>
        <v>27</v>
      </c>
      <c r="Q72" s="27">
        <f>IF(G72&lt;&gt;0,M72/G72,0)</f>
        <v>0.99128469980632661</v>
      </c>
      <c r="R72" s="23">
        <f t="shared" si="38"/>
        <v>419985</v>
      </c>
      <c r="S72" s="27">
        <f t="shared" si="39"/>
        <v>0.99604379375296492</v>
      </c>
      <c r="T72"/>
      <c r="U72"/>
      <c r="V72"/>
      <c r="W72"/>
      <c r="X72"/>
      <c r="Y72"/>
      <c r="Z72"/>
      <c r="AA72"/>
      <c r="AB72"/>
      <c r="AC72"/>
      <c r="AD72"/>
    </row>
    <row r="73" spans="1:255" s="6" customFormat="1" ht="50.1" customHeight="1">
      <c r="A73" s="51" t="s">
        <v>251</v>
      </c>
      <c r="B73" s="108" t="s">
        <v>252</v>
      </c>
      <c r="C73" s="211"/>
      <c r="D73" s="113" t="s">
        <v>253</v>
      </c>
      <c r="E73" s="110" t="s">
        <v>254</v>
      </c>
      <c r="F73" s="111" t="s">
        <v>21</v>
      </c>
      <c r="G73" s="29">
        <f>G135+G220</f>
        <v>1835</v>
      </c>
      <c r="H73" s="23">
        <f t="shared" si="40"/>
        <v>68815.640326975481</v>
      </c>
      <c r="I73" s="112">
        <f t="shared" si="50"/>
        <v>126276700</v>
      </c>
      <c r="J73" s="29">
        <f t="shared" si="50"/>
        <v>2017</v>
      </c>
      <c r="K73" s="23">
        <f t="shared" si="51"/>
        <v>62595.941740208218</v>
      </c>
      <c r="L73" s="112">
        <f t="shared" si="52"/>
        <v>126256014.48999998</v>
      </c>
      <c r="M73" s="29">
        <f t="shared" si="52"/>
        <v>2017</v>
      </c>
      <c r="N73" s="23">
        <f t="shared" si="53"/>
        <v>64583.567178978679</v>
      </c>
      <c r="O73" s="112">
        <f>O135+O220</f>
        <v>130265055</v>
      </c>
      <c r="P73" s="23">
        <f>G73-M73</f>
        <v>-182</v>
      </c>
      <c r="Q73" s="27">
        <f>IF(G73&lt;&gt;0,M73/G73,0)</f>
        <v>1.0991825613079018</v>
      </c>
      <c r="R73" s="23">
        <f t="shared" si="38"/>
        <v>-3988355</v>
      </c>
      <c r="S73" s="27">
        <f t="shared" si="39"/>
        <v>1.0315842510930362</v>
      </c>
      <c r="T73"/>
      <c r="U73"/>
      <c r="V73"/>
      <c r="W73"/>
      <c r="X73"/>
      <c r="Y73"/>
      <c r="Z73"/>
      <c r="AA73"/>
      <c r="AB73"/>
      <c r="AC73"/>
      <c r="AD73"/>
    </row>
    <row r="74" spans="1:255" s="6" customFormat="1" ht="50.1" customHeight="1">
      <c r="A74" s="51" t="s">
        <v>255</v>
      </c>
      <c r="B74" s="108" t="s">
        <v>256</v>
      </c>
      <c r="C74" s="212"/>
      <c r="D74" s="113" t="s">
        <v>257</v>
      </c>
      <c r="E74" s="110" t="s">
        <v>258</v>
      </c>
      <c r="F74" s="111" t="s">
        <v>22</v>
      </c>
      <c r="G74" s="29">
        <f>G136+G221</f>
        <v>3828</v>
      </c>
      <c r="H74" s="23">
        <f t="shared" si="40"/>
        <v>101304.67084639499</v>
      </c>
      <c r="I74" s="112">
        <f t="shared" si="50"/>
        <v>387794280</v>
      </c>
      <c r="J74" s="29">
        <f t="shared" si="50"/>
        <v>2795</v>
      </c>
      <c r="K74" s="23">
        <f t="shared" si="51"/>
        <v>147032.22077638641</v>
      </c>
      <c r="L74" s="112">
        <f t="shared" si="52"/>
        <v>410955057.06999999</v>
      </c>
      <c r="M74" s="29">
        <f t="shared" si="52"/>
        <v>2795</v>
      </c>
      <c r="N74" s="23">
        <f t="shared" si="53"/>
        <v>140341.08694096602</v>
      </c>
      <c r="O74" s="112">
        <f>O136+O221</f>
        <v>392253338</v>
      </c>
      <c r="P74" s="23">
        <f>G74-M74</f>
        <v>1033</v>
      </c>
      <c r="Q74" s="27">
        <f>IF(G74&lt;&gt;0,M74/G74,0)</f>
        <v>0.73014629049111812</v>
      </c>
      <c r="R74" s="23">
        <f t="shared" si="38"/>
        <v>-4459058</v>
      </c>
      <c r="S74" s="27">
        <f t="shared" si="39"/>
        <v>1.0114985141090787</v>
      </c>
      <c r="T74"/>
      <c r="U74"/>
      <c r="V74"/>
      <c r="W74"/>
      <c r="X74"/>
      <c r="Y74"/>
      <c r="Z74"/>
      <c r="AA74"/>
      <c r="AB74"/>
      <c r="AC74"/>
      <c r="AD74"/>
    </row>
    <row r="75" spans="1:255" s="6" customFormat="1" ht="57.75" customHeight="1">
      <c r="A75" s="33" t="s">
        <v>259</v>
      </c>
      <c r="B75" s="114" t="s">
        <v>260</v>
      </c>
      <c r="C75" s="115" t="s">
        <v>25</v>
      </c>
      <c r="D75" s="116" t="s">
        <v>261</v>
      </c>
      <c r="E75" s="107" t="s">
        <v>262</v>
      </c>
      <c r="F75" s="34" t="s">
        <v>18</v>
      </c>
      <c r="G75" s="34" t="s">
        <v>18</v>
      </c>
      <c r="H75" s="34" t="s">
        <v>18</v>
      </c>
      <c r="I75" s="31">
        <f>I76+I77</f>
        <v>371023060</v>
      </c>
      <c r="J75" s="34" t="s">
        <v>18</v>
      </c>
      <c r="K75" s="34" t="s">
        <v>18</v>
      </c>
      <c r="L75" s="31">
        <f>L76+L77</f>
        <v>0</v>
      </c>
      <c r="M75" s="34" t="s">
        <v>18</v>
      </c>
      <c r="N75" s="34" t="s">
        <v>18</v>
      </c>
      <c r="O75" s="31">
        <f>O76+O77</f>
        <v>366820861</v>
      </c>
      <c r="P75" s="34" t="s">
        <v>18</v>
      </c>
      <c r="Q75" s="34" t="s">
        <v>18</v>
      </c>
      <c r="R75" s="31">
        <f t="shared" si="38"/>
        <v>4202199</v>
      </c>
      <c r="S75" s="35">
        <f t="shared" si="39"/>
        <v>0.98867402204057075</v>
      </c>
      <c r="T75"/>
      <c r="U75"/>
      <c r="V75"/>
      <c r="W75"/>
      <c r="X75"/>
      <c r="Y75"/>
      <c r="Z75"/>
      <c r="AA75"/>
      <c r="AB75"/>
      <c r="AC75"/>
      <c r="AD75"/>
      <c r="GV75" s="117"/>
      <c r="GW75" s="117"/>
      <c r="GX75" s="117"/>
      <c r="GY75" s="117"/>
      <c r="GZ75" s="117"/>
      <c r="HA75" s="117"/>
      <c r="HB75" s="117"/>
      <c r="HC75" s="117"/>
      <c r="HD75" s="117"/>
      <c r="HE75" s="117"/>
      <c r="HF75" s="117"/>
      <c r="HG75" s="117"/>
      <c r="HH75" s="117"/>
      <c r="HI75" s="117"/>
      <c r="HJ75" s="117"/>
      <c r="HK75" s="117"/>
      <c r="HL75" s="117"/>
      <c r="HM75" s="117"/>
      <c r="HN75" s="117"/>
      <c r="HO75" s="117"/>
      <c r="HP75" s="117"/>
      <c r="HQ75" s="117"/>
      <c r="HR75" s="117"/>
      <c r="HS75" s="117"/>
      <c r="HT75" s="117"/>
      <c r="HU75" s="117"/>
      <c r="HV75" s="117"/>
      <c r="HW75" s="117"/>
      <c r="HX75" s="117"/>
      <c r="HY75" s="117"/>
      <c r="HZ75" s="117"/>
      <c r="IA75" s="117"/>
      <c r="IB75" s="117"/>
      <c r="IC75" s="117"/>
      <c r="ID75" s="117"/>
      <c r="IE75" s="117"/>
      <c r="IF75" s="117"/>
      <c r="IG75" s="117"/>
      <c r="IH75" s="117"/>
      <c r="II75" s="117"/>
      <c r="IJ75" s="117"/>
      <c r="IK75" s="117"/>
      <c r="IL75" s="117"/>
      <c r="IM75" s="117"/>
      <c r="IN75" s="117"/>
      <c r="IO75" s="117"/>
      <c r="IP75" s="117"/>
      <c r="IQ75" s="117"/>
      <c r="IR75" s="117"/>
      <c r="IS75" s="117"/>
      <c r="IT75" s="117"/>
      <c r="IU75" s="117"/>
    </row>
    <row r="76" spans="1:255" s="5" customFormat="1" ht="24.95" customHeight="1">
      <c r="A76" s="36"/>
      <c r="B76" s="213" t="s">
        <v>263</v>
      </c>
      <c r="C76" s="214"/>
      <c r="D76" s="215"/>
      <c r="E76" s="110" t="s">
        <v>264</v>
      </c>
      <c r="F76" s="29" t="s">
        <v>18</v>
      </c>
      <c r="G76" s="29" t="s">
        <v>18</v>
      </c>
      <c r="H76" s="29" t="s">
        <v>18</v>
      </c>
      <c r="I76" s="24">
        <v>150360330</v>
      </c>
      <c r="J76" s="29" t="s">
        <v>18</v>
      </c>
      <c r="K76" s="29" t="s">
        <v>18</v>
      </c>
      <c r="L76" s="24"/>
      <c r="M76" s="29" t="s">
        <v>18</v>
      </c>
      <c r="N76" s="29" t="s">
        <v>18</v>
      </c>
      <c r="O76" s="24">
        <v>148676409</v>
      </c>
      <c r="P76" s="29" t="s">
        <v>18</v>
      </c>
      <c r="Q76" s="29" t="s">
        <v>18</v>
      </c>
      <c r="R76" s="23">
        <f t="shared" si="38"/>
        <v>1683921</v>
      </c>
      <c r="S76" s="27">
        <f t="shared" si="39"/>
        <v>0.98880076280758367</v>
      </c>
      <c r="T76"/>
      <c r="U76"/>
      <c r="V76"/>
      <c r="W76"/>
      <c r="X76"/>
      <c r="Y76"/>
      <c r="Z76"/>
      <c r="AA76"/>
      <c r="AB76"/>
      <c r="AC76"/>
      <c r="AD76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</row>
    <row r="77" spans="1:255" s="5" customFormat="1" ht="53.25" customHeight="1">
      <c r="A77" s="36"/>
      <c r="B77" s="118" t="s">
        <v>265</v>
      </c>
      <c r="C77" s="115" t="s">
        <v>25</v>
      </c>
      <c r="D77" s="21" t="s">
        <v>266</v>
      </c>
      <c r="E77" s="110" t="s">
        <v>267</v>
      </c>
      <c r="F77" s="29" t="s">
        <v>18</v>
      </c>
      <c r="G77" s="29" t="s">
        <v>18</v>
      </c>
      <c r="H77" s="29" t="s">
        <v>18</v>
      </c>
      <c r="I77" s="119">
        <f>I137+I164+I222</f>
        <v>220662730</v>
      </c>
      <c r="J77" s="29" t="s">
        <v>18</v>
      </c>
      <c r="K77" s="29" t="s">
        <v>18</v>
      </c>
      <c r="L77" s="119">
        <f>L137+L164+L222</f>
        <v>0</v>
      </c>
      <c r="M77" s="29" t="s">
        <v>18</v>
      </c>
      <c r="N77" s="29" t="s">
        <v>18</v>
      </c>
      <c r="O77" s="119">
        <f>O137+O164+O222</f>
        <v>218144452</v>
      </c>
      <c r="P77" s="29" t="s">
        <v>18</v>
      </c>
      <c r="Q77" s="29" t="s">
        <v>18</v>
      </c>
      <c r="R77" s="23">
        <f t="shared" si="38"/>
        <v>2518278</v>
      </c>
      <c r="S77" s="27">
        <f t="shared" si="39"/>
        <v>0.98858766045358004</v>
      </c>
      <c r="T77"/>
      <c r="U77"/>
      <c r="V77"/>
      <c r="W77"/>
      <c r="X77"/>
      <c r="Y77"/>
      <c r="Z77"/>
      <c r="AA77"/>
      <c r="AB77"/>
      <c r="AC77"/>
      <c r="AD77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</row>
    <row r="78" spans="1:255" s="6" customFormat="1" ht="88.5" customHeight="1">
      <c r="A78" s="33" t="s">
        <v>268</v>
      </c>
      <c r="B78" s="187" t="s">
        <v>269</v>
      </c>
      <c r="C78" s="188"/>
      <c r="D78" s="189"/>
      <c r="E78" s="107" t="s">
        <v>270</v>
      </c>
      <c r="F78" s="34" t="s">
        <v>18</v>
      </c>
      <c r="G78" s="34" t="s">
        <v>18</v>
      </c>
      <c r="H78" s="34" t="s">
        <v>18</v>
      </c>
      <c r="I78" s="24">
        <v>105683700</v>
      </c>
      <c r="J78" s="34" t="s">
        <v>18</v>
      </c>
      <c r="K78" s="34" t="s">
        <v>18</v>
      </c>
      <c r="L78" s="34" t="s">
        <v>18</v>
      </c>
      <c r="M78" s="34" t="s">
        <v>18</v>
      </c>
      <c r="N78" s="34" t="s">
        <v>18</v>
      </c>
      <c r="O78" s="24">
        <v>19295786.280000001</v>
      </c>
      <c r="P78" s="34" t="s">
        <v>18</v>
      </c>
      <c r="Q78" s="34" t="s">
        <v>18</v>
      </c>
      <c r="R78" s="31">
        <f t="shared" si="38"/>
        <v>86387913.719999999</v>
      </c>
      <c r="S78" s="35">
        <f t="shared" si="39"/>
        <v>0.18258053304341162</v>
      </c>
      <c r="T78"/>
      <c r="U78"/>
      <c r="V78"/>
      <c r="W78"/>
      <c r="X78"/>
      <c r="Y78"/>
      <c r="Z78"/>
      <c r="AA78"/>
      <c r="AB78"/>
      <c r="AC78"/>
      <c r="AD78"/>
      <c r="GV78" s="117"/>
      <c r="GW78" s="117"/>
      <c r="GX78" s="117"/>
      <c r="GY78" s="117"/>
      <c r="GZ78" s="117"/>
      <c r="HA78" s="117"/>
      <c r="HB78" s="117"/>
      <c r="HC78" s="117"/>
      <c r="HD78" s="117"/>
      <c r="HE78" s="117"/>
      <c r="HF78" s="117"/>
      <c r="HG78" s="117"/>
      <c r="HH78" s="117"/>
      <c r="HI78" s="117"/>
      <c r="HJ78" s="117"/>
      <c r="HK78" s="117"/>
      <c r="HL78" s="117"/>
      <c r="HM78" s="117"/>
      <c r="HN78" s="117"/>
      <c r="HO78" s="117"/>
      <c r="HP78" s="117"/>
      <c r="HQ78" s="117"/>
      <c r="HR78" s="117"/>
      <c r="HS78" s="117"/>
      <c r="HT78" s="117"/>
      <c r="HU78" s="117"/>
      <c r="HV78" s="117"/>
      <c r="HW78" s="117"/>
      <c r="HX78" s="117"/>
      <c r="HY78" s="117"/>
      <c r="HZ78" s="117"/>
      <c r="IA78" s="117"/>
      <c r="IB78" s="117"/>
      <c r="IC78" s="117"/>
      <c r="ID78" s="117"/>
      <c r="IE78" s="117"/>
      <c r="IF78" s="117"/>
      <c r="IG78" s="117"/>
      <c r="IH78" s="117"/>
      <c r="II78" s="117"/>
      <c r="IJ78" s="117"/>
      <c r="IK78" s="117"/>
      <c r="IL78" s="117"/>
      <c r="IM78" s="117"/>
      <c r="IN78" s="117"/>
      <c r="IO78" s="117"/>
      <c r="IP78" s="117"/>
      <c r="IQ78" s="117"/>
      <c r="IR78" s="117"/>
      <c r="IS78" s="117"/>
      <c r="IT78" s="117"/>
      <c r="IU78" s="117"/>
    </row>
    <row r="79" spans="1:255" s="6" customFormat="1" ht="33" customHeight="1">
      <c r="A79" s="33"/>
      <c r="B79" s="187" t="s">
        <v>271</v>
      </c>
      <c r="C79" s="188"/>
      <c r="D79" s="189"/>
      <c r="E79" s="107"/>
      <c r="F79" s="34"/>
      <c r="G79" s="34"/>
      <c r="H79" s="34"/>
      <c r="I79" s="31"/>
      <c r="J79" s="34"/>
      <c r="K79" s="34"/>
      <c r="L79" s="31"/>
      <c r="M79" s="34"/>
      <c r="N79" s="34"/>
      <c r="O79" s="31"/>
      <c r="P79" s="29"/>
      <c r="Q79" s="29"/>
      <c r="R79" s="23"/>
      <c r="S79" s="27"/>
      <c r="T79"/>
      <c r="U79"/>
      <c r="V79"/>
      <c r="W79"/>
      <c r="X79"/>
      <c r="Y79"/>
      <c r="Z79"/>
      <c r="AA79"/>
      <c r="AB79"/>
      <c r="AC79"/>
      <c r="AD79"/>
      <c r="GV79" s="117"/>
      <c r="GW79" s="117"/>
      <c r="GX79" s="117"/>
      <c r="GY79" s="117"/>
      <c r="GZ79" s="117"/>
      <c r="HA79" s="117"/>
      <c r="HB79" s="117"/>
      <c r="HC79" s="117"/>
      <c r="HD79" s="117"/>
      <c r="HE79" s="117"/>
      <c r="HF79" s="117"/>
      <c r="HG79" s="117"/>
      <c r="HH79" s="117"/>
      <c r="HI79" s="117"/>
      <c r="HJ79" s="117"/>
      <c r="HK79" s="117"/>
      <c r="HL79" s="117"/>
      <c r="HM79" s="117"/>
      <c r="HN79" s="117"/>
      <c r="HO79" s="117"/>
      <c r="HP79" s="117"/>
      <c r="HQ79" s="117"/>
      <c r="HR79" s="117"/>
      <c r="HS79" s="117"/>
      <c r="HT79" s="117"/>
      <c r="HU79" s="117"/>
      <c r="HV79" s="117"/>
      <c r="HW79" s="117"/>
      <c r="HX79" s="117"/>
      <c r="HY79" s="117"/>
      <c r="HZ79" s="117"/>
      <c r="IA79" s="117"/>
      <c r="IB79" s="117"/>
      <c r="IC79" s="117"/>
      <c r="ID79" s="117"/>
      <c r="IE79" s="117"/>
      <c r="IF79" s="117"/>
      <c r="IG79" s="117"/>
      <c r="IH79" s="117"/>
      <c r="II79" s="117"/>
      <c r="IJ79" s="117"/>
      <c r="IK79" s="117"/>
      <c r="IL79" s="117"/>
      <c r="IM79" s="117"/>
      <c r="IN79" s="117"/>
      <c r="IO79" s="117"/>
      <c r="IP79" s="117"/>
      <c r="IQ79" s="117"/>
      <c r="IR79" s="117"/>
      <c r="IS79" s="117"/>
      <c r="IT79" s="117"/>
      <c r="IU79" s="117"/>
    </row>
    <row r="80" spans="1:255" s="6" customFormat="1" ht="48.75" customHeight="1">
      <c r="A80" s="120" t="s">
        <v>272</v>
      </c>
      <c r="B80" s="121" t="s">
        <v>273</v>
      </c>
      <c r="C80" s="39" t="s">
        <v>25</v>
      </c>
      <c r="D80" s="122" t="s">
        <v>274</v>
      </c>
      <c r="E80" s="123" t="s">
        <v>275</v>
      </c>
      <c r="F80" s="42" t="s">
        <v>18</v>
      </c>
      <c r="G80" s="42" t="s">
        <v>18</v>
      </c>
      <c r="H80" s="42" t="s">
        <v>18</v>
      </c>
      <c r="I80" s="43">
        <f>I81+I82+I119+I133+I137</f>
        <v>27008426870</v>
      </c>
      <c r="J80" s="42" t="s">
        <v>18</v>
      </c>
      <c r="K80" s="42" t="s">
        <v>18</v>
      </c>
      <c r="L80" s="43">
        <f>L81+L82+L119+L133+L137</f>
        <v>26020625013.610001</v>
      </c>
      <c r="M80" s="42" t="s">
        <v>18</v>
      </c>
      <c r="N80" s="42" t="s">
        <v>18</v>
      </c>
      <c r="O80" s="43">
        <f>O81+O82+O119+O133+O137</f>
        <v>26020254305.639999</v>
      </c>
      <c r="P80" s="42" t="s">
        <v>18</v>
      </c>
      <c r="Q80" s="42" t="s">
        <v>18</v>
      </c>
      <c r="R80" s="124">
        <f t="shared" ref="R80:R93" si="54">I80-O80</f>
        <v>988172564.36000061</v>
      </c>
      <c r="S80" s="44">
        <f t="shared" ref="S80:S93" si="55">IF(I80&lt;&gt;0,O80/I80,0)</f>
        <v>0.96341243534411003</v>
      </c>
      <c r="T80"/>
      <c r="U80"/>
      <c r="V80"/>
      <c r="W80"/>
      <c r="X80"/>
      <c r="Y80"/>
      <c r="Z80"/>
      <c r="AA80"/>
      <c r="AB80"/>
      <c r="AC80"/>
      <c r="AD80"/>
    </row>
    <row r="81" spans="1:30" s="6" customFormat="1" ht="33.950000000000003" customHeight="1">
      <c r="A81" s="33">
        <v>1</v>
      </c>
      <c r="B81" s="187" t="s">
        <v>276</v>
      </c>
      <c r="C81" s="188"/>
      <c r="D81" s="189"/>
      <c r="E81" s="107" t="s">
        <v>277</v>
      </c>
      <c r="F81" s="22" t="s">
        <v>19</v>
      </c>
      <c r="G81" s="26">
        <v>203486</v>
      </c>
      <c r="H81" s="31">
        <f>IF(G81&lt;&gt;0,I81/G81,0)</f>
        <v>8153.9999803426281</v>
      </c>
      <c r="I81" s="24">
        <v>1659224840</v>
      </c>
      <c r="J81" s="26">
        <v>153029</v>
      </c>
      <c r="K81" s="31">
        <f>IF(J81&lt;&gt;0,L81/J81,0)</f>
        <v>10855.475661868011</v>
      </c>
      <c r="L81" s="24">
        <v>1661202585.0599999</v>
      </c>
      <c r="M81" s="26">
        <v>153029</v>
      </c>
      <c r="N81" s="31">
        <f>IF(M81&lt;&gt;0,O81/M81,0)</f>
        <v>10843.337190989943</v>
      </c>
      <c r="O81" s="24">
        <v>1659345047</v>
      </c>
      <c r="P81" s="31">
        <f>G81-M81</f>
        <v>50457</v>
      </c>
      <c r="Q81" s="35">
        <f>IF(G81&lt;&gt;0,M81/G81,0)</f>
        <v>0.75203699517411515</v>
      </c>
      <c r="R81" s="31">
        <f t="shared" si="54"/>
        <v>-120207</v>
      </c>
      <c r="S81" s="35">
        <f t="shared" si="55"/>
        <v>1.0000724476858724</v>
      </c>
      <c r="T81"/>
      <c r="U81"/>
      <c r="V81"/>
      <c r="W81"/>
      <c r="X81"/>
      <c r="Y81"/>
      <c r="Z81"/>
      <c r="AA81"/>
      <c r="AB81"/>
      <c r="AC81"/>
      <c r="AD81"/>
    </row>
    <row r="82" spans="1:30" s="6" customFormat="1" ht="24.95" customHeight="1">
      <c r="A82" s="33" t="s">
        <v>31</v>
      </c>
      <c r="B82" s="49" t="s">
        <v>32</v>
      </c>
      <c r="C82" s="198" t="s">
        <v>25</v>
      </c>
      <c r="D82" s="50" t="s">
        <v>278</v>
      </c>
      <c r="E82" s="107" t="s">
        <v>279</v>
      </c>
      <c r="F82" s="34" t="s">
        <v>18</v>
      </c>
      <c r="G82" s="34" t="s">
        <v>18</v>
      </c>
      <c r="H82" s="34" t="s">
        <v>18</v>
      </c>
      <c r="I82" s="31">
        <f>I83+I110</f>
        <v>10866484998</v>
      </c>
      <c r="J82" s="34" t="s">
        <v>18</v>
      </c>
      <c r="K82" s="34" t="s">
        <v>18</v>
      </c>
      <c r="L82" s="31">
        <f>L83+L110</f>
        <v>10444958196.400002</v>
      </c>
      <c r="M82" s="34" t="s">
        <v>18</v>
      </c>
      <c r="N82" s="34" t="s">
        <v>18</v>
      </c>
      <c r="O82" s="31">
        <f>O83+O110</f>
        <v>10490749162.640001</v>
      </c>
      <c r="P82" s="34" t="s">
        <v>18</v>
      </c>
      <c r="Q82" s="34" t="s">
        <v>18</v>
      </c>
      <c r="R82" s="31">
        <f t="shared" si="54"/>
        <v>375735835.3599987</v>
      </c>
      <c r="S82" s="35">
        <f t="shared" si="55"/>
        <v>0.96542250456986289</v>
      </c>
      <c r="T82"/>
      <c r="U82"/>
      <c r="V82"/>
      <c r="W82"/>
      <c r="X82"/>
      <c r="Y82"/>
      <c r="Z82"/>
      <c r="AA82"/>
      <c r="AB82"/>
      <c r="AC82"/>
      <c r="AD82"/>
    </row>
    <row r="83" spans="1:30" s="6" customFormat="1" ht="37.5" customHeight="1">
      <c r="A83" s="51" t="s">
        <v>35</v>
      </c>
      <c r="B83" s="52" t="s">
        <v>36</v>
      </c>
      <c r="C83" s="201"/>
      <c r="D83" s="56" t="s">
        <v>280</v>
      </c>
      <c r="E83" s="110" t="s">
        <v>281</v>
      </c>
      <c r="F83" s="15" t="s">
        <v>39</v>
      </c>
      <c r="G83" s="34" t="s">
        <v>18</v>
      </c>
      <c r="H83" s="34" t="s">
        <v>18</v>
      </c>
      <c r="I83" s="23">
        <f>I84+I92+I93+I103+I105+I109</f>
        <v>10422959670</v>
      </c>
      <c r="J83" s="34" t="s">
        <v>18</v>
      </c>
      <c r="K83" s="34" t="s">
        <v>18</v>
      </c>
      <c r="L83" s="23">
        <f>L84+L92+L93+L103+L105+L109</f>
        <v>10023927291.210001</v>
      </c>
      <c r="M83" s="34" t="s">
        <v>18</v>
      </c>
      <c r="N83" s="34" t="s">
        <v>18</v>
      </c>
      <c r="O83" s="23">
        <f>O84+O92+O93+O103+O105+O109</f>
        <v>10044590533.640001</v>
      </c>
      <c r="P83" s="29" t="s">
        <v>18</v>
      </c>
      <c r="Q83" s="29" t="s">
        <v>18</v>
      </c>
      <c r="R83" s="23">
        <f t="shared" si="54"/>
        <v>378369136.3599987</v>
      </c>
      <c r="S83" s="27">
        <f t="shared" si="55"/>
        <v>0.96369849367746818</v>
      </c>
      <c r="T83"/>
      <c r="U83"/>
      <c r="V83"/>
      <c r="W83"/>
      <c r="X83"/>
      <c r="Y83"/>
      <c r="Z83"/>
      <c r="AA83"/>
      <c r="AB83"/>
      <c r="AC83"/>
      <c r="AD83"/>
    </row>
    <row r="84" spans="1:30" s="6" customFormat="1" ht="33.950000000000003" customHeight="1">
      <c r="A84" s="51" t="s">
        <v>40</v>
      </c>
      <c r="B84" s="125" t="s">
        <v>282</v>
      </c>
      <c r="C84" s="199"/>
      <c r="D84" s="126" t="s">
        <v>283</v>
      </c>
      <c r="E84" s="110" t="s">
        <v>284</v>
      </c>
      <c r="F84" s="15" t="s">
        <v>39</v>
      </c>
      <c r="G84" s="57">
        <f>G85+G86+G91</f>
        <v>2876685</v>
      </c>
      <c r="H84" s="23">
        <f t="shared" ref="H84:H93" si="56">IF(G84&lt;&gt;0,I84/G84,0)</f>
        <v>1656.8760778465492</v>
      </c>
      <c r="I84" s="23">
        <f>I85+I86+I91</f>
        <v>4766310560</v>
      </c>
      <c r="J84" s="57">
        <f>J85+J86+J91</f>
        <v>3258574</v>
      </c>
      <c r="K84" s="23">
        <f t="shared" ref="K84:K93" si="57">IF(J84&lt;&gt;0,L84/J84,0)</f>
        <v>1547.7083227663391</v>
      </c>
      <c r="L84" s="23">
        <f>L85+L86+L91</f>
        <v>5043322100.1500006</v>
      </c>
      <c r="M84" s="57">
        <f>M85+M86+M91</f>
        <v>3258574</v>
      </c>
      <c r="N84" s="23">
        <f t="shared" ref="N84:N93" si="58">IF(M84&lt;&gt;0,O84/M84,0)</f>
        <v>1560.1031297739441</v>
      </c>
      <c r="O84" s="23">
        <f>O85+O86+O91</f>
        <v>5083711496</v>
      </c>
      <c r="P84" s="23">
        <f t="shared" ref="P84:P118" si="59">G84-M84</f>
        <v>-381889</v>
      </c>
      <c r="Q84" s="27">
        <f t="shared" ref="Q84:Q118" si="60">IF(G84&lt;&gt;0,M84/G84,0)</f>
        <v>1.1327531516311309</v>
      </c>
      <c r="R84" s="23">
        <f t="shared" si="54"/>
        <v>-317400936</v>
      </c>
      <c r="S84" s="27">
        <f t="shared" si="55"/>
        <v>1.0665925839293191</v>
      </c>
      <c r="T84"/>
      <c r="U84"/>
      <c r="V84"/>
      <c r="W84"/>
      <c r="X84"/>
      <c r="Y84"/>
      <c r="Z84"/>
      <c r="AA84"/>
      <c r="AB84"/>
      <c r="AC84"/>
      <c r="AD84"/>
    </row>
    <row r="85" spans="1:30" s="6" customFormat="1" ht="24.95" customHeight="1">
      <c r="A85" s="51"/>
      <c r="B85" s="175" t="s">
        <v>44</v>
      </c>
      <c r="C85" s="175"/>
      <c r="D85" s="175"/>
      <c r="E85" s="128" t="s">
        <v>285</v>
      </c>
      <c r="F85" s="32" t="s">
        <v>47</v>
      </c>
      <c r="G85" s="26">
        <v>180961</v>
      </c>
      <c r="H85" s="23">
        <f t="shared" si="56"/>
        <v>4482.9100192859232</v>
      </c>
      <c r="I85" s="24">
        <v>811231879.99999988</v>
      </c>
      <c r="J85" s="26">
        <v>190930</v>
      </c>
      <c r="K85" s="23">
        <f t="shared" si="57"/>
        <v>3777.3671345519301</v>
      </c>
      <c r="L85" s="24">
        <v>721212707</v>
      </c>
      <c r="M85" s="26">
        <v>190930</v>
      </c>
      <c r="N85" s="23">
        <f t="shared" si="58"/>
        <v>3777.3671345519301</v>
      </c>
      <c r="O85" s="24">
        <v>721212707</v>
      </c>
      <c r="P85" s="23">
        <f t="shared" si="59"/>
        <v>-9969</v>
      </c>
      <c r="Q85" s="27">
        <f t="shared" si="60"/>
        <v>1.0550892181188212</v>
      </c>
      <c r="R85" s="23">
        <f t="shared" si="54"/>
        <v>90019172.999999881</v>
      </c>
      <c r="S85" s="27">
        <f t="shared" si="55"/>
        <v>0.88903398002553857</v>
      </c>
      <c r="T85"/>
      <c r="U85"/>
      <c r="V85"/>
      <c r="W85"/>
      <c r="X85"/>
      <c r="Y85"/>
      <c r="Z85"/>
      <c r="AA85"/>
      <c r="AB85"/>
      <c r="AC85"/>
      <c r="AD85"/>
    </row>
    <row r="86" spans="1:30" s="6" customFormat="1" ht="24.95" customHeight="1">
      <c r="A86" s="51"/>
      <c r="B86" s="175" t="s">
        <v>48</v>
      </c>
      <c r="C86" s="175"/>
      <c r="D86" s="175"/>
      <c r="E86" s="128" t="s">
        <v>286</v>
      </c>
      <c r="F86" s="32" t="s">
        <v>47</v>
      </c>
      <c r="G86" s="26">
        <v>384640</v>
      </c>
      <c r="H86" s="23">
        <f t="shared" si="56"/>
        <v>3170.4234089018305</v>
      </c>
      <c r="I86" s="24">
        <v>1219471660</v>
      </c>
      <c r="J86" s="26">
        <v>257775</v>
      </c>
      <c r="K86" s="23">
        <f t="shared" si="57"/>
        <v>2886.467042963825</v>
      </c>
      <c r="L86" s="24">
        <v>744059042</v>
      </c>
      <c r="M86" s="26">
        <v>257775</v>
      </c>
      <c r="N86" s="23">
        <f t="shared" si="58"/>
        <v>2886.467042963825</v>
      </c>
      <c r="O86" s="24">
        <v>744059042</v>
      </c>
      <c r="P86" s="23">
        <f t="shared" si="59"/>
        <v>126865</v>
      </c>
      <c r="Q86" s="27">
        <f t="shared" si="60"/>
        <v>0.67017210898502499</v>
      </c>
      <c r="R86" s="23">
        <f t="shared" si="54"/>
        <v>475412618</v>
      </c>
      <c r="S86" s="27">
        <f t="shared" si="55"/>
        <v>0.610148695050445</v>
      </c>
      <c r="T86"/>
      <c r="U86"/>
      <c r="V86"/>
      <c r="W86"/>
      <c r="X86"/>
      <c r="Y86"/>
      <c r="Z86"/>
      <c r="AA86"/>
      <c r="AB86"/>
      <c r="AC86"/>
      <c r="AD86"/>
    </row>
    <row r="87" spans="1:30" s="6" customFormat="1" ht="24.95" customHeight="1">
      <c r="A87" s="51"/>
      <c r="B87" s="202" t="s">
        <v>51</v>
      </c>
      <c r="C87" s="202"/>
      <c r="D87" s="202"/>
      <c r="E87" s="128" t="s">
        <v>287</v>
      </c>
      <c r="F87" s="32" t="s">
        <v>47</v>
      </c>
      <c r="G87" s="26">
        <v>34428</v>
      </c>
      <c r="H87" s="23">
        <f t="shared" si="56"/>
        <v>1611.5600673870103</v>
      </c>
      <c r="I87" s="24">
        <v>55482789.999999993</v>
      </c>
      <c r="J87" s="26">
        <v>43194</v>
      </c>
      <c r="K87" s="23">
        <f t="shared" si="57"/>
        <v>1594.8795897578368</v>
      </c>
      <c r="L87" s="24">
        <v>68889229</v>
      </c>
      <c r="M87" s="26">
        <v>43194</v>
      </c>
      <c r="N87" s="23">
        <f t="shared" si="58"/>
        <v>1594.8795897578368</v>
      </c>
      <c r="O87" s="24">
        <v>68889229</v>
      </c>
      <c r="P87" s="23">
        <f t="shared" si="59"/>
        <v>-8766</v>
      </c>
      <c r="Q87" s="27">
        <f t="shared" si="60"/>
        <v>1.2546183339142558</v>
      </c>
      <c r="R87" s="23">
        <f t="shared" si="54"/>
        <v>-13406439.000000007</v>
      </c>
      <c r="S87" s="27">
        <f t="shared" si="55"/>
        <v>1.2416323872681962</v>
      </c>
      <c r="T87"/>
      <c r="U87"/>
      <c r="V87"/>
      <c r="W87"/>
      <c r="X87"/>
      <c r="Y87"/>
      <c r="Z87"/>
      <c r="AA87"/>
      <c r="AB87"/>
      <c r="AC87"/>
      <c r="AD87"/>
    </row>
    <row r="88" spans="1:30" s="6" customFormat="1" ht="57.75" customHeight="1">
      <c r="A88" s="51"/>
      <c r="B88" s="129" t="s">
        <v>54</v>
      </c>
      <c r="C88" s="130" t="s">
        <v>25</v>
      </c>
      <c r="D88" s="131" t="s">
        <v>288</v>
      </c>
      <c r="E88" s="128" t="s">
        <v>289</v>
      </c>
      <c r="F88" s="32" t="s">
        <v>47</v>
      </c>
      <c r="G88" s="25">
        <f>G89+G90</f>
        <v>91353</v>
      </c>
      <c r="H88" s="23">
        <f t="shared" si="56"/>
        <v>2414.2057732094181</v>
      </c>
      <c r="I88" s="28">
        <f>I89+I90</f>
        <v>220544939.99999997</v>
      </c>
      <c r="J88" s="25">
        <f>J89+J90</f>
        <v>64705</v>
      </c>
      <c r="K88" s="23">
        <f t="shared" si="57"/>
        <v>1733.6194575380573</v>
      </c>
      <c r="L88" s="28">
        <f>L89+L90</f>
        <v>112173847</v>
      </c>
      <c r="M88" s="25">
        <f>M89+M90</f>
        <v>64705</v>
      </c>
      <c r="N88" s="23">
        <f t="shared" si="58"/>
        <v>1733.6194575380573</v>
      </c>
      <c r="O88" s="28">
        <f>O89+O90</f>
        <v>112173847</v>
      </c>
      <c r="P88" s="23">
        <f t="shared" si="59"/>
        <v>26648</v>
      </c>
      <c r="Q88" s="27">
        <f t="shared" si="60"/>
        <v>0.70829638873381284</v>
      </c>
      <c r="R88" s="23">
        <f t="shared" si="54"/>
        <v>108371092.99999997</v>
      </c>
      <c r="S88" s="27">
        <f t="shared" si="55"/>
        <v>0.50862126784681627</v>
      </c>
      <c r="T88"/>
      <c r="U88"/>
      <c r="V88"/>
      <c r="W88"/>
      <c r="X88"/>
      <c r="Y88"/>
      <c r="Z88"/>
      <c r="AA88"/>
      <c r="AB88"/>
      <c r="AC88"/>
      <c r="AD88"/>
    </row>
    <row r="89" spans="1:30" s="6" customFormat="1" ht="24.95" customHeight="1">
      <c r="A89" s="51"/>
      <c r="B89" s="203" t="s">
        <v>57</v>
      </c>
      <c r="C89" s="204"/>
      <c r="D89" s="205"/>
      <c r="E89" s="128" t="s">
        <v>290</v>
      </c>
      <c r="F89" s="32" t="s">
        <v>47</v>
      </c>
      <c r="G89" s="26">
        <v>46798</v>
      </c>
      <c r="H89" s="23">
        <f t="shared" si="56"/>
        <v>3450.7399888884133</v>
      </c>
      <c r="I89" s="24">
        <v>161487729.99999997</v>
      </c>
      <c r="J89" s="26">
        <v>35145</v>
      </c>
      <c r="K89" s="23">
        <f t="shared" si="57"/>
        <v>2253.5778062313275</v>
      </c>
      <c r="L89" s="24">
        <v>79201992</v>
      </c>
      <c r="M89" s="26">
        <v>35145</v>
      </c>
      <c r="N89" s="23">
        <f t="shared" si="58"/>
        <v>2253.5778062313275</v>
      </c>
      <c r="O89" s="24">
        <v>79201992</v>
      </c>
      <c r="P89" s="23">
        <f t="shared" si="59"/>
        <v>11653</v>
      </c>
      <c r="Q89" s="27">
        <f t="shared" si="60"/>
        <v>0.7509936322065045</v>
      </c>
      <c r="R89" s="23">
        <f t="shared" si="54"/>
        <v>82285737.99999997</v>
      </c>
      <c r="S89" s="27">
        <f t="shared" si="55"/>
        <v>0.49045207335566621</v>
      </c>
      <c r="T89"/>
      <c r="U89"/>
      <c r="V89"/>
      <c r="W89"/>
      <c r="X89"/>
      <c r="Y89"/>
      <c r="Z89"/>
      <c r="AA89"/>
      <c r="AB89"/>
      <c r="AC89"/>
      <c r="AD89"/>
    </row>
    <row r="90" spans="1:30" s="6" customFormat="1" ht="24.95" customHeight="1">
      <c r="A90" s="51"/>
      <c r="B90" s="203" t="s">
        <v>60</v>
      </c>
      <c r="C90" s="204"/>
      <c r="D90" s="205"/>
      <c r="E90" s="128" t="s">
        <v>291</v>
      </c>
      <c r="F90" s="32" t="s">
        <v>47</v>
      </c>
      <c r="G90" s="26">
        <v>44555</v>
      </c>
      <c r="H90" s="23">
        <f t="shared" si="56"/>
        <v>1325.4900684547188</v>
      </c>
      <c r="I90" s="24">
        <v>59057209.999999993</v>
      </c>
      <c r="J90" s="26">
        <v>29560</v>
      </c>
      <c r="K90" s="23">
        <f t="shared" si="57"/>
        <v>1115.421346414073</v>
      </c>
      <c r="L90" s="24">
        <v>32971855</v>
      </c>
      <c r="M90" s="26">
        <v>29560</v>
      </c>
      <c r="N90" s="23">
        <f t="shared" si="58"/>
        <v>1115.421346414073</v>
      </c>
      <c r="O90" s="24">
        <v>32971855</v>
      </c>
      <c r="P90" s="23">
        <f t="shared" si="59"/>
        <v>14995</v>
      </c>
      <c r="Q90" s="27">
        <f t="shared" si="60"/>
        <v>0.66344966894849067</v>
      </c>
      <c r="R90" s="23">
        <f t="shared" si="54"/>
        <v>26085354.999999993</v>
      </c>
      <c r="S90" s="27">
        <f t="shared" si="55"/>
        <v>0.55830363472978162</v>
      </c>
      <c r="T90"/>
      <c r="U90"/>
      <c r="V90"/>
      <c r="W90"/>
      <c r="X90"/>
      <c r="Y90"/>
      <c r="Z90"/>
      <c r="AA90"/>
      <c r="AB90"/>
      <c r="AC90"/>
      <c r="AD90"/>
    </row>
    <row r="91" spans="1:30" s="6" customFormat="1" ht="24.95" customHeight="1">
      <c r="A91" s="51"/>
      <c r="B91" s="172" t="s">
        <v>63</v>
      </c>
      <c r="C91" s="173"/>
      <c r="D91" s="174"/>
      <c r="E91" s="128" t="s">
        <v>292</v>
      </c>
      <c r="F91" s="32" t="s">
        <v>66</v>
      </c>
      <c r="G91" s="26">
        <v>2311084</v>
      </c>
      <c r="H91" s="23">
        <f t="shared" si="56"/>
        <v>1183.6900000173077</v>
      </c>
      <c r="I91" s="24">
        <v>2735607019.9999995</v>
      </c>
      <c r="J91" s="26">
        <v>2809869</v>
      </c>
      <c r="K91" s="23">
        <f t="shared" si="57"/>
        <v>1273.3868913995636</v>
      </c>
      <c r="L91" s="24">
        <v>3578050351.1500006</v>
      </c>
      <c r="M91" s="26">
        <v>2809869</v>
      </c>
      <c r="N91" s="23">
        <f t="shared" si="58"/>
        <v>1287.7610119902388</v>
      </c>
      <c r="O91" s="24">
        <v>3618439747</v>
      </c>
      <c r="P91" s="23">
        <f t="shared" si="59"/>
        <v>-498785</v>
      </c>
      <c r="Q91" s="27">
        <f t="shared" si="60"/>
        <v>1.2158229644616985</v>
      </c>
      <c r="R91" s="23">
        <f t="shared" si="54"/>
        <v>-882832727.00000048</v>
      </c>
      <c r="S91" s="27">
        <f t="shared" si="55"/>
        <v>1.3227191334667654</v>
      </c>
      <c r="T91"/>
      <c r="U91"/>
      <c r="V91"/>
      <c r="W91"/>
      <c r="X91"/>
      <c r="Y91"/>
      <c r="Z91"/>
      <c r="AA91"/>
      <c r="AB91"/>
      <c r="AC91"/>
      <c r="AD91"/>
    </row>
    <row r="92" spans="1:30" s="6" customFormat="1" ht="24.95" customHeight="1">
      <c r="A92" s="51" t="s">
        <v>67</v>
      </c>
      <c r="B92" s="183" t="s">
        <v>293</v>
      </c>
      <c r="C92" s="184"/>
      <c r="D92" s="185"/>
      <c r="E92" s="110" t="s">
        <v>294</v>
      </c>
      <c r="F92" s="15" t="s">
        <v>66</v>
      </c>
      <c r="G92" s="26">
        <v>366275</v>
      </c>
      <c r="H92" s="23">
        <f t="shared" si="56"/>
        <v>1868.2699883966968</v>
      </c>
      <c r="I92" s="24">
        <v>684300590.00000012</v>
      </c>
      <c r="J92" s="26">
        <v>447456</v>
      </c>
      <c r="K92" s="23">
        <f t="shared" si="57"/>
        <v>1641.273082694164</v>
      </c>
      <c r="L92" s="24">
        <v>734397488.48999989</v>
      </c>
      <c r="M92" s="26">
        <v>447456</v>
      </c>
      <c r="N92" s="23">
        <f t="shared" si="58"/>
        <v>1719.3026733354789</v>
      </c>
      <c r="O92" s="24">
        <v>769312297</v>
      </c>
      <c r="P92" s="23">
        <f t="shared" si="59"/>
        <v>-81181</v>
      </c>
      <c r="Q92" s="27">
        <f t="shared" si="60"/>
        <v>1.2216394785338884</v>
      </c>
      <c r="R92" s="23">
        <f t="shared" si="54"/>
        <v>-85011706.999999881</v>
      </c>
      <c r="S92" s="27">
        <f t="shared" si="55"/>
        <v>1.1242315266745566</v>
      </c>
      <c r="T92"/>
      <c r="U92"/>
      <c r="V92"/>
      <c r="W92"/>
      <c r="X92"/>
      <c r="Y92"/>
      <c r="Z92"/>
      <c r="AA92"/>
      <c r="AB92"/>
      <c r="AC92"/>
      <c r="AD92"/>
    </row>
    <row r="93" spans="1:30" s="6" customFormat="1" ht="65.25" customHeight="1">
      <c r="A93" s="51" t="s">
        <v>71</v>
      </c>
      <c r="B93" s="176" t="s">
        <v>295</v>
      </c>
      <c r="C93" s="177"/>
      <c r="D93" s="178"/>
      <c r="E93" s="110" t="s">
        <v>296</v>
      </c>
      <c r="F93" s="19" t="s">
        <v>20</v>
      </c>
      <c r="G93" s="26">
        <v>830730</v>
      </c>
      <c r="H93" s="23">
        <f t="shared" si="56"/>
        <v>4755.0801704524929</v>
      </c>
      <c r="I93" s="24">
        <v>3950187749.9999995</v>
      </c>
      <c r="J93" s="26">
        <v>552023</v>
      </c>
      <c r="K93" s="23">
        <f t="shared" si="57"/>
        <v>6475.9069880421657</v>
      </c>
      <c r="L93" s="24">
        <v>3574849603.2600002</v>
      </c>
      <c r="M93" s="26">
        <v>552023</v>
      </c>
      <c r="N93" s="23">
        <f t="shared" si="58"/>
        <v>6376.9238618680747</v>
      </c>
      <c r="O93" s="24">
        <v>3520208641</v>
      </c>
      <c r="P93" s="23">
        <f t="shared" si="59"/>
        <v>278707</v>
      </c>
      <c r="Q93" s="27">
        <f t="shared" si="60"/>
        <v>0.66450350896199728</v>
      </c>
      <c r="R93" s="23">
        <f t="shared" si="54"/>
        <v>429979108.99999952</v>
      </c>
      <c r="S93" s="27">
        <f t="shared" si="55"/>
        <v>0.89114970320081632</v>
      </c>
      <c r="T93"/>
      <c r="U93"/>
      <c r="V93"/>
      <c r="W93"/>
      <c r="X93"/>
      <c r="Y93"/>
      <c r="Z93"/>
      <c r="AA93"/>
      <c r="AB93"/>
      <c r="AC93"/>
      <c r="AD93"/>
    </row>
    <row r="94" spans="1:30" s="6" customFormat="1" ht="24.95" customHeight="1">
      <c r="A94" s="51"/>
      <c r="B94" s="175" t="s">
        <v>75</v>
      </c>
      <c r="C94" s="175"/>
      <c r="D94" s="175"/>
      <c r="E94" s="128" t="s">
        <v>297</v>
      </c>
      <c r="F94" s="32" t="s">
        <v>66</v>
      </c>
      <c r="G94" s="26">
        <v>2757993</v>
      </c>
      <c r="H94" s="23">
        <f>IF(G94&lt;&gt;0,I93/G94,0)</f>
        <v>1432.2689542721826</v>
      </c>
      <c r="I94" s="23" t="s">
        <v>18</v>
      </c>
      <c r="J94" s="26">
        <v>1697589</v>
      </c>
      <c r="K94" s="23">
        <f>IF(J94&lt;&gt;0,L93/J94,0)</f>
        <v>2105.8392833954508</v>
      </c>
      <c r="L94" s="23" t="s">
        <v>18</v>
      </c>
      <c r="M94" s="26">
        <v>1697589</v>
      </c>
      <c r="N94" s="23">
        <f>IF(M94&lt;&gt;0,O93/M94,0)</f>
        <v>2073.6518915944907</v>
      </c>
      <c r="O94" s="23" t="s">
        <v>18</v>
      </c>
      <c r="P94" s="23">
        <f t="shared" si="59"/>
        <v>1060404</v>
      </c>
      <c r="Q94" s="27">
        <f t="shared" si="60"/>
        <v>0.61551606548675064</v>
      </c>
      <c r="R94" s="29" t="s">
        <v>18</v>
      </c>
      <c r="S94" s="29" t="s">
        <v>18</v>
      </c>
      <c r="T94"/>
      <c r="U94"/>
      <c r="V94"/>
      <c r="W94"/>
      <c r="X94"/>
      <c r="Y94"/>
      <c r="Z94"/>
      <c r="AA94"/>
      <c r="AB94"/>
      <c r="AC94"/>
      <c r="AD94"/>
    </row>
    <row r="95" spans="1:30" s="6" customFormat="1" ht="24.95" customHeight="1">
      <c r="A95" s="51"/>
      <c r="B95" s="175" t="s">
        <v>78</v>
      </c>
      <c r="C95" s="175"/>
      <c r="D95" s="175"/>
      <c r="E95" s="128" t="s">
        <v>298</v>
      </c>
      <c r="F95" s="32" t="s">
        <v>81</v>
      </c>
      <c r="G95" s="26">
        <v>60382</v>
      </c>
      <c r="H95" s="23">
        <f t="shared" ref="H95:H118" si="61">IF(G95&lt;&gt;0,I95/G95,0)</f>
        <v>4295.2800503461294</v>
      </c>
      <c r="I95" s="24">
        <v>259357599.99999997</v>
      </c>
      <c r="J95" s="26">
        <v>59400</v>
      </c>
      <c r="K95" s="23">
        <f t="shared" ref="K95:K110" si="62">IF(J95&lt;&gt;0,L95/J95,0)</f>
        <v>4054.2486195286197</v>
      </c>
      <c r="L95" s="24">
        <v>240822368</v>
      </c>
      <c r="M95" s="26">
        <v>59400</v>
      </c>
      <c r="N95" s="23">
        <f t="shared" ref="N95:N110" si="63">IF(M95&lt;&gt;0,O95/M95,0)</f>
        <v>4057.7000841750842</v>
      </c>
      <c r="O95" s="24">
        <v>241027385</v>
      </c>
      <c r="P95" s="23">
        <f t="shared" si="59"/>
        <v>982</v>
      </c>
      <c r="Q95" s="27">
        <f t="shared" si="60"/>
        <v>0.98373687522771691</v>
      </c>
      <c r="R95" s="23">
        <f t="shared" ref="R95:R110" si="64">I95-O95</f>
        <v>18330214.99999997</v>
      </c>
      <c r="S95" s="27">
        <f t="shared" ref="S95:S110" si="65">IF(I95&lt;&gt;0,O95/I95,0)</f>
        <v>0.92932455035055861</v>
      </c>
      <c r="T95"/>
      <c r="U95"/>
      <c r="V95"/>
      <c r="W95"/>
      <c r="X95"/>
      <c r="Y95"/>
      <c r="Z95"/>
      <c r="AA95"/>
      <c r="AB95"/>
      <c r="AC95"/>
      <c r="AD95"/>
    </row>
    <row r="96" spans="1:30" s="6" customFormat="1" ht="24.95" customHeight="1">
      <c r="A96" s="51"/>
      <c r="B96" s="175" t="s">
        <v>82</v>
      </c>
      <c r="C96" s="175"/>
      <c r="D96" s="175"/>
      <c r="E96" s="128" t="s">
        <v>299</v>
      </c>
      <c r="F96" s="32" t="s">
        <v>81</v>
      </c>
      <c r="G96" s="26">
        <v>25804</v>
      </c>
      <c r="H96" s="23">
        <f t="shared" si="61"/>
        <v>5655.1999689970544</v>
      </c>
      <c r="I96" s="24">
        <v>145926780</v>
      </c>
      <c r="J96" s="26">
        <v>23377</v>
      </c>
      <c r="K96" s="23">
        <f t="shared" si="62"/>
        <v>5609.5085340291744</v>
      </c>
      <c r="L96" s="24">
        <v>131133481</v>
      </c>
      <c r="M96" s="26">
        <v>23377</v>
      </c>
      <c r="N96" s="23">
        <f t="shared" si="63"/>
        <v>5891.6270265645717</v>
      </c>
      <c r="O96" s="24">
        <v>137728565</v>
      </c>
      <c r="P96" s="23">
        <f t="shared" si="59"/>
        <v>2427</v>
      </c>
      <c r="Q96" s="27">
        <f t="shared" si="60"/>
        <v>0.90594481475740196</v>
      </c>
      <c r="R96" s="23">
        <f t="shared" si="64"/>
        <v>8198215</v>
      </c>
      <c r="S96" s="27">
        <f t="shared" si="65"/>
        <v>0.94381966764428027</v>
      </c>
      <c r="T96"/>
      <c r="U96"/>
      <c r="V96"/>
      <c r="W96"/>
      <c r="X96"/>
      <c r="Y96"/>
      <c r="Z96"/>
      <c r="AA96"/>
      <c r="AB96"/>
      <c r="AC96"/>
      <c r="AD96"/>
    </row>
    <row r="97" spans="1:30" s="6" customFormat="1" ht="24.95" customHeight="1">
      <c r="A97" s="51"/>
      <c r="B97" s="175" t="s">
        <v>85</v>
      </c>
      <c r="C97" s="175"/>
      <c r="D97" s="175"/>
      <c r="E97" s="128" t="s">
        <v>300</v>
      </c>
      <c r="F97" s="32" t="s">
        <v>81</v>
      </c>
      <c r="G97" s="26">
        <v>63586</v>
      </c>
      <c r="H97" s="23">
        <f t="shared" si="61"/>
        <v>1294.3599219954081</v>
      </c>
      <c r="I97" s="24">
        <v>82303170.000000015</v>
      </c>
      <c r="J97" s="26">
        <v>62365</v>
      </c>
      <c r="K97" s="23">
        <f t="shared" si="62"/>
        <v>1270.5687966006574</v>
      </c>
      <c r="L97" s="24">
        <v>79239023</v>
      </c>
      <c r="M97" s="26">
        <v>62365</v>
      </c>
      <c r="N97" s="23">
        <f t="shared" si="63"/>
        <v>1270.5687966006574</v>
      </c>
      <c r="O97" s="24">
        <v>79239023</v>
      </c>
      <c r="P97" s="23">
        <f t="shared" si="59"/>
        <v>1221</v>
      </c>
      <c r="Q97" s="27">
        <f t="shared" si="60"/>
        <v>0.98079765986223377</v>
      </c>
      <c r="R97" s="23">
        <f t="shared" si="64"/>
        <v>3064147.0000000149</v>
      </c>
      <c r="S97" s="27">
        <f t="shared" si="65"/>
        <v>0.9627700002320686</v>
      </c>
      <c r="T97"/>
      <c r="U97"/>
      <c r="V97"/>
      <c r="W97"/>
      <c r="X97"/>
      <c r="Y97"/>
      <c r="Z97"/>
      <c r="AA97"/>
      <c r="AB97"/>
      <c r="AC97"/>
      <c r="AD97"/>
    </row>
    <row r="98" spans="1:30" s="6" customFormat="1" ht="24.95" customHeight="1">
      <c r="A98" s="51"/>
      <c r="B98" s="175" t="s">
        <v>88</v>
      </c>
      <c r="C98" s="175"/>
      <c r="D98" s="175"/>
      <c r="E98" s="128" t="s">
        <v>301</v>
      </c>
      <c r="F98" s="32" t="s">
        <v>81</v>
      </c>
      <c r="G98" s="26">
        <v>40022</v>
      </c>
      <c r="H98" s="23">
        <f t="shared" si="61"/>
        <v>2373.4301134376096</v>
      </c>
      <c r="I98" s="24">
        <v>94989420.000000015</v>
      </c>
      <c r="J98" s="26">
        <v>38487</v>
      </c>
      <c r="K98" s="23">
        <f t="shared" si="62"/>
        <v>2360.0062878374515</v>
      </c>
      <c r="L98" s="24">
        <v>90829562</v>
      </c>
      <c r="M98" s="26">
        <v>38487</v>
      </c>
      <c r="N98" s="23">
        <f t="shared" si="63"/>
        <v>2355.698183802323</v>
      </c>
      <c r="O98" s="24">
        <v>90663756</v>
      </c>
      <c r="P98" s="23">
        <f t="shared" si="59"/>
        <v>1535</v>
      </c>
      <c r="Q98" s="27">
        <f t="shared" si="60"/>
        <v>0.96164609464794359</v>
      </c>
      <c r="R98" s="23">
        <f t="shared" si="64"/>
        <v>4325664.0000000149</v>
      </c>
      <c r="S98" s="27">
        <f t="shared" si="65"/>
        <v>0.95446162319972039</v>
      </c>
      <c r="T98"/>
      <c r="U98"/>
      <c r="V98"/>
      <c r="W98"/>
      <c r="X98"/>
      <c r="Y98"/>
      <c r="Z98"/>
      <c r="AA98"/>
      <c r="AB98"/>
      <c r="AC98"/>
      <c r="AD98"/>
    </row>
    <row r="99" spans="1:30" s="6" customFormat="1" ht="33.950000000000003" customHeight="1">
      <c r="A99" s="51"/>
      <c r="B99" s="175" t="s">
        <v>91</v>
      </c>
      <c r="C99" s="175"/>
      <c r="D99" s="175"/>
      <c r="E99" s="128" t="s">
        <v>302</v>
      </c>
      <c r="F99" s="32" t="s">
        <v>81</v>
      </c>
      <c r="G99" s="26">
        <v>880</v>
      </c>
      <c r="H99" s="23">
        <f t="shared" si="61"/>
        <v>19932.125</v>
      </c>
      <c r="I99" s="24">
        <v>17540270</v>
      </c>
      <c r="J99" s="26">
        <v>0</v>
      </c>
      <c r="K99" s="23">
        <f t="shared" si="62"/>
        <v>0</v>
      </c>
      <c r="L99" s="24">
        <v>0</v>
      </c>
      <c r="M99" s="26">
        <v>0</v>
      </c>
      <c r="N99" s="23">
        <f t="shared" si="63"/>
        <v>0</v>
      </c>
      <c r="O99" s="24">
        <v>0</v>
      </c>
      <c r="P99" s="23">
        <f t="shared" si="59"/>
        <v>880</v>
      </c>
      <c r="Q99" s="27">
        <f t="shared" si="60"/>
        <v>0</v>
      </c>
      <c r="R99" s="23">
        <f t="shared" si="64"/>
        <v>17540270</v>
      </c>
      <c r="S99" s="27">
        <f t="shared" si="65"/>
        <v>0</v>
      </c>
      <c r="T99"/>
      <c r="U99"/>
      <c r="V99"/>
      <c r="W99"/>
      <c r="X99"/>
      <c r="Y99"/>
      <c r="Z99"/>
      <c r="AA99"/>
      <c r="AB99"/>
      <c r="AC99"/>
      <c r="AD99"/>
    </row>
    <row r="100" spans="1:30" s="6" customFormat="1" ht="50.1" customHeight="1">
      <c r="A100" s="51"/>
      <c r="B100" s="175" t="s">
        <v>94</v>
      </c>
      <c r="C100" s="175"/>
      <c r="D100" s="175"/>
      <c r="E100" s="128" t="s">
        <v>303</v>
      </c>
      <c r="F100" s="32" t="s">
        <v>81</v>
      </c>
      <c r="G100" s="26">
        <v>9400</v>
      </c>
      <c r="H100" s="23">
        <f t="shared" si="61"/>
        <v>4915.55</v>
      </c>
      <c r="I100" s="24">
        <v>46206170</v>
      </c>
      <c r="J100" s="26">
        <v>6441</v>
      </c>
      <c r="K100" s="23">
        <f t="shared" si="62"/>
        <v>5579.8612016767584</v>
      </c>
      <c r="L100" s="24">
        <v>35939886</v>
      </c>
      <c r="M100" s="26">
        <v>6441</v>
      </c>
      <c r="N100" s="23">
        <f t="shared" si="63"/>
        <v>5579.8612016767584</v>
      </c>
      <c r="O100" s="24">
        <v>35939886</v>
      </c>
      <c r="P100" s="23">
        <f t="shared" si="59"/>
        <v>2959</v>
      </c>
      <c r="Q100" s="27">
        <f t="shared" si="60"/>
        <v>0.68521276595744685</v>
      </c>
      <c r="R100" s="23">
        <f t="shared" si="64"/>
        <v>10266284</v>
      </c>
      <c r="S100" s="27">
        <f t="shared" si="65"/>
        <v>0.77781573326679099</v>
      </c>
      <c r="T100"/>
      <c r="U100"/>
      <c r="V100"/>
      <c r="W100"/>
      <c r="X100"/>
      <c r="Y100"/>
      <c r="Z100"/>
      <c r="AA100"/>
      <c r="AB100"/>
      <c r="AC100"/>
      <c r="AD100"/>
    </row>
    <row r="101" spans="1:30" s="6" customFormat="1" ht="27.75" customHeight="1">
      <c r="A101" s="51"/>
      <c r="B101" s="172" t="s">
        <v>97</v>
      </c>
      <c r="C101" s="173"/>
      <c r="D101" s="174"/>
      <c r="E101" s="128" t="s">
        <v>304</v>
      </c>
      <c r="F101" s="32" t="s">
        <v>81</v>
      </c>
      <c r="G101" s="26">
        <v>701</v>
      </c>
      <c r="H101" s="23">
        <f t="shared" si="61"/>
        <v>33834.037089871614</v>
      </c>
      <c r="I101" s="24">
        <v>23717660</v>
      </c>
      <c r="J101" s="26">
        <v>0</v>
      </c>
      <c r="K101" s="23">
        <f t="shared" si="62"/>
        <v>0</v>
      </c>
      <c r="L101" s="24">
        <v>0</v>
      </c>
      <c r="M101" s="26">
        <v>0</v>
      </c>
      <c r="N101" s="23">
        <f t="shared" si="63"/>
        <v>0</v>
      </c>
      <c r="O101" s="24">
        <v>0</v>
      </c>
      <c r="P101" s="23">
        <f t="shared" si="59"/>
        <v>701</v>
      </c>
      <c r="Q101" s="27">
        <f t="shared" si="60"/>
        <v>0</v>
      </c>
      <c r="R101" s="23">
        <f t="shared" si="64"/>
        <v>23717660</v>
      </c>
      <c r="S101" s="27">
        <f t="shared" si="65"/>
        <v>0</v>
      </c>
      <c r="T101"/>
      <c r="U101"/>
      <c r="V101"/>
      <c r="W101"/>
      <c r="X101"/>
      <c r="Y101"/>
      <c r="Z101"/>
      <c r="AA101"/>
      <c r="AB101"/>
      <c r="AC101"/>
      <c r="AD101"/>
    </row>
    <row r="102" spans="1:30" s="6" customFormat="1" ht="27" customHeight="1">
      <c r="A102" s="51"/>
      <c r="B102" s="172" t="s">
        <v>100</v>
      </c>
      <c r="C102" s="173"/>
      <c r="D102" s="174"/>
      <c r="E102" s="128" t="s">
        <v>305</v>
      </c>
      <c r="F102" s="32" t="s">
        <v>81</v>
      </c>
      <c r="G102" s="26">
        <v>2457</v>
      </c>
      <c r="H102" s="23">
        <f t="shared" si="61"/>
        <v>9058.2905982905977</v>
      </c>
      <c r="I102" s="24">
        <v>22256220</v>
      </c>
      <c r="J102" s="26">
        <v>4111</v>
      </c>
      <c r="K102" s="23">
        <f t="shared" si="62"/>
        <v>3878.5662855752857</v>
      </c>
      <c r="L102" s="24">
        <v>15944786</v>
      </c>
      <c r="M102" s="26">
        <v>4111</v>
      </c>
      <c r="N102" s="23">
        <f t="shared" si="63"/>
        <v>3878.5662855752857</v>
      </c>
      <c r="O102" s="24">
        <v>15944786</v>
      </c>
      <c r="P102" s="23">
        <f t="shared" si="59"/>
        <v>-1654</v>
      </c>
      <c r="Q102" s="27">
        <f t="shared" si="60"/>
        <v>1.6731786731786731</v>
      </c>
      <c r="R102" s="23">
        <f t="shared" si="64"/>
        <v>6311434</v>
      </c>
      <c r="S102" s="27">
        <f t="shared" si="65"/>
        <v>0.71641932008220621</v>
      </c>
      <c r="T102"/>
      <c r="U102"/>
      <c r="V102"/>
      <c r="W102"/>
      <c r="X102"/>
      <c r="Y102"/>
      <c r="Z102"/>
      <c r="AA102"/>
      <c r="AB102"/>
      <c r="AC102"/>
      <c r="AD102"/>
    </row>
    <row r="103" spans="1:30" s="6" customFormat="1" ht="27" customHeight="1">
      <c r="A103" s="51" t="s">
        <v>103</v>
      </c>
      <c r="B103" s="172" t="s">
        <v>104</v>
      </c>
      <c r="C103" s="173"/>
      <c r="D103" s="174"/>
      <c r="E103" s="132" t="s">
        <v>306</v>
      </c>
      <c r="F103" s="32" t="s">
        <v>47</v>
      </c>
      <c r="G103" s="26">
        <v>71314</v>
      </c>
      <c r="H103" s="23">
        <f t="shared" si="61"/>
        <v>2666.2700171074403</v>
      </c>
      <c r="I103" s="24">
        <v>190142380</v>
      </c>
      <c r="J103" s="26">
        <v>13302</v>
      </c>
      <c r="K103" s="23">
        <f t="shared" si="62"/>
        <v>2605.2709336941812</v>
      </c>
      <c r="L103" s="24">
        <v>34655313.960000001</v>
      </c>
      <c r="M103" s="26">
        <v>13302</v>
      </c>
      <c r="N103" s="23">
        <f t="shared" si="63"/>
        <v>2605.2709938355133</v>
      </c>
      <c r="O103" s="24">
        <v>34655314.759999998</v>
      </c>
      <c r="P103" s="23">
        <f t="shared" si="59"/>
        <v>58012</v>
      </c>
      <c r="Q103" s="27">
        <f t="shared" si="60"/>
        <v>0.18652718961213788</v>
      </c>
      <c r="R103" s="23">
        <f t="shared" si="64"/>
        <v>155487065.24000001</v>
      </c>
      <c r="S103" s="27">
        <f t="shared" si="65"/>
        <v>0.18225981372485187</v>
      </c>
      <c r="T103"/>
      <c r="U103"/>
      <c r="V103"/>
      <c r="W103"/>
      <c r="X103"/>
      <c r="Y103"/>
      <c r="Z103"/>
      <c r="AA103"/>
      <c r="AB103"/>
      <c r="AC103"/>
      <c r="AD103"/>
    </row>
    <row r="104" spans="1:30" s="6" customFormat="1" ht="27" customHeight="1">
      <c r="A104" s="51"/>
      <c r="B104" s="172" t="s">
        <v>107</v>
      </c>
      <c r="C104" s="173"/>
      <c r="D104" s="174"/>
      <c r="E104" s="132" t="s">
        <v>307</v>
      </c>
      <c r="F104" s="32" t="s">
        <v>47</v>
      </c>
      <c r="G104" s="26">
        <v>3868</v>
      </c>
      <c r="H104" s="23">
        <f t="shared" si="61"/>
        <v>2468.6789038262668</v>
      </c>
      <c r="I104" s="24">
        <v>9548850</v>
      </c>
      <c r="J104" s="26">
        <v>4356</v>
      </c>
      <c r="K104" s="23">
        <f t="shared" si="62"/>
        <v>2468.6799999999998</v>
      </c>
      <c r="L104" s="24">
        <v>10753570.08</v>
      </c>
      <c r="M104" s="26">
        <v>4356</v>
      </c>
      <c r="N104" s="23">
        <f t="shared" si="63"/>
        <v>2468.6797153351699</v>
      </c>
      <c r="O104" s="24">
        <v>10753568.84</v>
      </c>
      <c r="P104" s="23">
        <f t="shared" si="59"/>
        <v>-488</v>
      </c>
      <c r="Q104" s="27">
        <f t="shared" si="60"/>
        <v>1.1261633919338159</v>
      </c>
      <c r="R104" s="23">
        <f t="shared" si="64"/>
        <v>-1204718.8399999999</v>
      </c>
      <c r="S104" s="27">
        <f t="shared" si="65"/>
        <v>1.1261637621284237</v>
      </c>
      <c r="T104"/>
      <c r="U104"/>
      <c r="V104"/>
      <c r="W104"/>
      <c r="X104"/>
      <c r="Y104"/>
      <c r="Z104"/>
      <c r="AA104"/>
      <c r="AB104"/>
      <c r="AC104"/>
      <c r="AD104"/>
    </row>
    <row r="105" spans="1:30" s="6" customFormat="1" ht="24.95" customHeight="1">
      <c r="A105" s="51" t="s">
        <v>110</v>
      </c>
      <c r="B105" s="168" t="s">
        <v>308</v>
      </c>
      <c r="C105" s="168"/>
      <c r="D105" s="168"/>
      <c r="E105" s="110" t="s">
        <v>309</v>
      </c>
      <c r="F105" s="15" t="s">
        <v>47</v>
      </c>
      <c r="G105" s="26">
        <v>177532</v>
      </c>
      <c r="H105" s="23">
        <f t="shared" si="61"/>
        <v>4421.3399837775714</v>
      </c>
      <c r="I105" s="24">
        <v>784929329.99999988</v>
      </c>
      <c r="J105" s="26">
        <v>135462</v>
      </c>
      <c r="K105" s="23">
        <f t="shared" si="62"/>
        <v>4373.6108053919188</v>
      </c>
      <c r="L105" s="24">
        <v>592458066.92000008</v>
      </c>
      <c r="M105" s="26">
        <v>135462</v>
      </c>
      <c r="N105" s="23">
        <f t="shared" si="63"/>
        <v>4373.610803620204</v>
      </c>
      <c r="O105" s="24">
        <v>592458066.68000007</v>
      </c>
      <c r="P105" s="23">
        <f t="shared" si="59"/>
        <v>42070</v>
      </c>
      <c r="Q105" s="27">
        <f t="shared" si="60"/>
        <v>0.76302863709077795</v>
      </c>
      <c r="R105" s="23">
        <f t="shared" si="64"/>
        <v>192471263.31999981</v>
      </c>
      <c r="S105" s="27">
        <f t="shared" si="65"/>
        <v>0.75479160229622222</v>
      </c>
      <c r="T105"/>
      <c r="U105"/>
      <c r="V105"/>
      <c r="W105"/>
      <c r="X105"/>
      <c r="Y105"/>
      <c r="Z105"/>
      <c r="AA105"/>
      <c r="AB105"/>
      <c r="AC105"/>
      <c r="AD105"/>
    </row>
    <row r="106" spans="1:30" s="6" customFormat="1" ht="24.95" customHeight="1">
      <c r="A106" s="51"/>
      <c r="B106" s="162" t="s">
        <v>114</v>
      </c>
      <c r="C106" s="163"/>
      <c r="D106" s="164"/>
      <c r="E106" s="132" t="s">
        <v>310</v>
      </c>
      <c r="F106" s="73" t="s">
        <v>47</v>
      </c>
      <c r="G106" s="26">
        <v>30557</v>
      </c>
      <c r="H106" s="23">
        <f t="shared" si="61"/>
        <v>7003.2300291258962</v>
      </c>
      <c r="I106" s="24">
        <v>213997700</v>
      </c>
      <c r="J106" s="26">
        <v>12115</v>
      </c>
      <c r="K106" s="23">
        <f t="shared" si="62"/>
        <v>7003.7785456046213</v>
      </c>
      <c r="L106" s="24">
        <v>84850777.079999983</v>
      </c>
      <c r="M106" s="26">
        <v>12115</v>
      </c>
      <c r="N106" s="23">
        <f t="shared" si="63"/>
        <v>7003.7785390012377</v>
      </c>
      <c r="O106" s="24">
        <v>84850777</v>
      </c>
      <c r="P106" s="23">
        <f t="shared" si="59"/>
        <v>18442</v>
      </c>
      <c r="Q106" s="27">
        <f t="shared" si="60"/>
        <v>0.39647216677029812</v>
      </c>
      <c r="R106" s="23">
        <f t="shared" si="64"/>
        <v>129146923</v>
      </c>
      <c r="S106" s="27">
        <f t="shared" si="65"/>
        <v>0.39650321942712469</v>
      </c>
      <c r="T106"/>
      <c r="U106"/>
      <c r="V106"/>
      <c r="W106"/>
      <c r="X106"/>
      <c r="Y106"/>
      <c r="Z106"/>
      <c r="AA106"/>
      <c r="AB106"/>
      <c r="AC106"/>
      <c r="AD106"/>
    </row>
    <row r="107" spans="1:30" s="6" customFormat="1" ht="24.95" customHeight="1">
      <c r="A107" s="51"/>
      <c r="B107" s="162" t="s">
        <v>117</v>
      </c>
      <c r="C107" s="163"/>
      <c r="D107" s="164"/>
      <c r="E107" s="132" t="s">
        <v>311</v>
      </c>
      <c r="F107" s="73" t="s">
        <v>47</v>
      </c>
      <c r="G107" s="26">
        <v>40562</v>
      </c>
      <c r="H107" s="23">
        <f t="shared" si="61"/>
        <v>2644.0799270252951</v>
      </c>
      <c r="I107" s="24">
        <v>107249170.00000001</v>
      </c>
      <c r="J107" s="26">
        <v>20258</v>
      </c>
      <c r="K107" s="23">
        <f t="shared" si="62"/>
        <v>2644.0799999999995</v>
      </c>
      <c r="L107" s="24">
        <v>53563772.639999993</v>
      </c>
      <c r="M107" s="26">
        <v>20258</v>
      </c>
      <c r="N107" s="23">
        <f t="shared" si="63"/>
        <v>2644.0800098726431</v>
      </c>
      <c r="O107" s="24">
        <v>53563772.840000004</v>
      </c>
      <c r="P107" s="23">
        <f t="shared" si="59"/>
        <v>20304</v>
      </c>
      <c r="Q107" s="27">
        <f t="shared" si="60"/>
        <v>0.49943296681623195</v>
      </c>
      <c r="R107" s="23">
        <f t="shared" si="64"/>
        <v>53685397.160000011</v>
      </c>
      <c r="S107" s="27">
        <f t="shared" si="65"/>
        <v>0.49943298246503909</v>
      </c>
      <c r="T107"/>
      <c r="U107"/>
      <c r="V107"/>
      <c r="W107"/>
      <c r="X107"/>
      <c r="Y107"/>
      <c r="Z107"/>
      <c r="AA107"/>
      <c r="AB107"/>
      <c r="AC107"/>
      <c r="AD107"/>
    </row>
    <row r="108" spans="1:30" s="6" customFormat="1" ht="24.95" customHeight="1">
      <c r="A108" s="51"/>
      <c r="B108" s="162" t="s">
        <v>120</v>
      </c>
      <c r="C108" s="163"/>
      <c r="D108" s="164"/>
      <c r="E108" s="132" t="s">
        <v>312</v>
      </c>
      <c r="F108" s="73" t="s">
        <v>47</v>
      </c>
      <c r="G108" s="26">
        <v>84928</v>
      </c>
      <c r="H108" s="23">
        <f t="shared" si="61"/>
        <v>4752.9999529012812</v>
      </c>
      <c r="I108" s="24">
        <v>403662780</v>
      </c>
      <c r="J108" s="26">
        <v>84748</v>
      </c>
      <c r="K108" s="23">
        <f t="shared" si="62"/>
        <v>4753</v>
      </c>
      <c r="L108" s="24">
        <v>402807244</v>
      </c>
      <c r="M108" s="26">
        <v>84748</v>
      </c>
      <c r="N108" s="23">
        <f t="shared" si="63"/>
        <v>4753</v>
      </c>
      <c r="O108" s="24">
        <v>402807244</v>
      </c>
      <c r="P108" s="23">
        <f t="shared" si="59"/>
        <v>180</v>
      </c>
      <c r="Q108" s="27">
        <f t="shared" si="60"/>
        <v>0.99788055764883199</v>
      </c>
      <c r="R108" s="23">
        <f t="shared" si="64"/>
        <v>855536</v>
      </c>
      <c r="S108" s="27">
        <f t="shared" si="65"/>
        <v>0.9978805675370912</v>
      </c>
      <c r="T108"/>
      <c r="U108"/>
      <c r="V108"/>
      <c r="W108"/>
      <c r="X108"/>
      <c r="Y108"/>
      <c r="Z108"/>
      <c r="AA108"/>
      <c r="AB108"/>
      <c r="AC108"/>
      <c r="AD108"/>
    </row>
    <row r="109" spans="1:30" s="6" customFormat="1" ht="40.5" customHeight="1">
      <c r="A109" s="51" t="s">
        <v>123</v>
      </c>
      <c r="B109" s="162" t="s">
        <v>124</v>
      </c>
      <c r="C109" s="163"/>
      <c r="D109" s="164"/>
      <c r="E109" s="132" t="s">
        <v>313</v>
      </c>
      <c r="F109" s="73" t="s">
        <v>47</v>
      </c>
      <c r="G109" s="26">
        <v>11297</v>
      </c>
      <c r="H109" s="23">
        <f t="shared" si="61"/>
        <v>4168.2800743560238</v>
      </c>
      <c r="I109" s="24">
        <v>47089060</v>
      </c>
      <c r="J109" s="26">
        <v>11783</v>
      </c>
      <c r="K109" s="23">
        <f t="shared" si="62"/>
        <v>3754.9621004837477</v>
      </c>
      <c r="L109" s="24">
        <v>44244718.43</v>
      </c>
      <c r="M109" s="26">
        <v>11783</v>
      </c>
      <c r="N109" s="23">
        <f t="shared" si="63"/>
        <v>3754.962080964101</v>
      </c>
      <c r="O109" s="24">
        <v>44244718.200000003</v>
      </c>
      <c r="P109" s="23">
        <f t="shared" si="59"/>
        <v>-486</v>
      </c>
      <c r="Q109" s="27">
        <f t="shared" si="60"/>
        <v>1.0430202708683722</v>
      </c>
      <c r="R109" s="23">
        <f t="shared" si="64"/>
        <v>2844341.799999997</v>
      </c>
      <c r="S109" s="27">
        <f t="shared" si="65"/>
        <v>0.93959654747833155</v>
      </c>
      <c r="T109"/>
      <c r="U109"/>
      <c r="V109"/>
      <c r="W109"/>
      <c r="X109"/>
      <c r="Y109"/>
      <c r="Z109"/>
      <c r="AA109"/>
      <c r="AB109"/>
      <c r="AC109"/>
      <c r="AD109"/>
    </row>
    <row r="110" spans="1:30" s="6" customFormat="1" ht="24.95" customHeight="1">
      <c r="A110" s="51" t="s">
        <v>127</v>
      </c>
      <c r="B110" s="161" t="s">
        <v>128</v>
      </c>
      <c r="C110" s="161"/>
      <c r="D110" s="161"/>
      <c r="E110" s="110" t="s">
        <v>314</v>
      </c>
      <c r="F110" s="15" t="s">
        <v>21</v>
      </c>
      <c r="G110" s="26">
        <v>13868</v>
      </c>
      <c r="H110" s="23">
        <f t="shared" si="61"/>
        <v>31981.924430343232</v>
      </c>
      <c r="I110" s="24">
        <v>443525327.99999994</v>
      </c>
      <c r="J110" s="26">
        <v>13436</v>
      </c>
      <c r="K110" s="23">
        <f t="shared" si="62"/>
        <v>31336.030454748437</v>
      </c>
      <c r="L110" s="24">
        <v>421030905.19</v>
      </c>
      <c r="M110" s="26">
        <v>13436</v>
      </c>
      <c r="N110" s="23">
        <f t="shared" si="63"/>
        <v>33206.209362905625</v>
      </c>
      <c r="O110" s="24">
        <v>446158629</v>
      </c>
      <c r="P110" s="23">
        <f t="shared" si="59"/>
        <v>432</v>
      </c>
      <c r="Q110" s="27">
        <f t="shared" si="60"/>
        <v>0.96884914912027686</v>
      </c>
      <c r="R110" s="23">
        <f t="shared" si="64"/>
        <v>-2633301.0000000596</v>
      </c>
      <c r="S110" s="27">
        <f t="shared" si="65"/>
        <v>1.0059372054621423</v>
      </c>
      <c r="T110"/>
      <c r="U110"/>
      <c r="V110"/>
      <c r="W110"/>
      <c r="X110"/>
      <c r="Y110"/>
      <c r="Z110"/>
      <c r="AA110"/>
      <c r="AB110"/>
      <c r="AC110"/>
      <c r="AD110"/>
    </row>
    <row r="111" spans="1:30" s="6" customFormat="1" ht="24.95" customHeight="1">
      <c r="A111" s="51"/>
      <c r="B111" s="172" t="s">
        <v>131</v>
      </c>
      <c r="C111" s="173"/>
      <c r="D111" s="174"/>
      <c r="E111" s="128" t="s">
        <v>315</v>
      </c>
      <c r="F111" s="32" t="s">
        <v>134</v>
      </c>
      <c r="G111" s="26">
        <v>138386</v>
      </c>
      <c r="H111" s="23">
        <f>IF(G111&lt;&gt;0,I110/G111,0)</f>
        <v>3204.9869784515772</v>
      </c>
      <c r="I111" s="31" t="s">
        <v>18</v>
      </c>
      <c r="J111" s="26">
        <v>142487</v>
      </c>
      <c r="K111" s="23">
        <f>IF(J111&lt;&gt;0,L110/J111,0)</f>
        <v>2954.8724107462435</v>
      </c>
      <c r="L111" s="31" t="s">
        <v>18</v>
      </c>
      <c r="M111" s="26">
        <v>142487</v>
      </c>
      <c r="N111" s="23">
        <f>IF(M111&lt;&gt;0,O110/M111,0)</f>
        <v>3131.2234028367502</v>
      </c>
      <c r="O111" s="31" t="s">
        <v>18</v>
      </c>
      <c r="P111" s="23">
        <f t="shared" si="59"/>
        <v>-4101</v>
      </c>
      <c r="Q111" s="27">
        <f t="shared" si="60"/>
        <v>1.0296345005997716</v>
      </c>
      <c r="R111" s="29" t="s">
        <v>18</v>
      </c>
      <c r="S111" s="29" t="s">
        <v>18</v>
      </c>
      <c r="T111"/>
      <c r="U111"/>
      <c r="V111"/>
      <c r="W111"/>
      <c r="X111"/>
      <c r="Y111"/>
      <c r="Z111"/>
      <c r="AA111"/>
      <c r="AB111"/>
      <c r="AC111"/>
      <c r="AD111"/>
    </row>
    <row r="112" spans="1:30" s="6" customFormat="1" ht="24.95" customHeight="1">
      <c r="A112" s="51" t="s">
        <v>135</v>
      </c>
      <c r="B112" s="168" t="s">
        <v>136</v>
      </c>
      <c r="C112" s="168"/>
      <c r="D112" s="168"/>
      <c r="E112" s="110" t="s">
        <v>316</v>
      </c>
      <c r="F112" s="17" t="s">
        <v>21</v>
      </c>
      <c r="G112" s="26">
        <v>650</v>
      </c>
      <c r="H112" s="23">
        <f t="shared" si="61"/>
        <v>12378.732307692308</v>
      </c>
      <c r="I112" s="24">
        <v>8046176</v>
      </c>
      <c r="J112" s="26">
        <v>800</v>
      </c>
      <c r="K112" s="23">
        <f t="shared" ref="K112:K114" si="66">IF(J112&lt;&gt;0,L112/J112,0)</f>
        <v>12643.039962500001</v>
      </c>
      <c r="L112" s="24">
        <v>10114431.970000001</v>
      </c>
      <c r="M112" s="26">
        <v>800</v>
      </c>
      <c r="N112" s="23">
        <f t="shared" ref="N112:N114" si="67">IF(M112&lt;&gt;0,O112/M112,0)</f>
        <v>12562.2325</v>
      </c>
      <c r="O112" s="24">
        <v>10049786</v>
      </c>
      <c r="P112" s="23">
        <f t="shared" si="59"/>
        <v>-150</v>
      </c>
      <c r="Q112" s="27">
        <f t="shared" si="60"/>
        <v>1.2307692307692308</v>
      </c>
      <c r="R112" s="23">
        <f>I112-O112</f>
        <v>-2003610</v>
      </c>
      <c r="S112" s="27">
        <f>IF(I112&lt;&gt;0,O112/I112,0)</f>
        <v>1.2490139415294919</v>
      </c>
      <c r="T112"/>
      <c r="U112"/>
      <c r="V112"/>
      <c r="W112"/>
      <c r="X112"/>
      <c r="Y112"/>
      <c r="Z112"/>
      <c r="AA112"/>
      <c r="AB112"/>
      <c r="AC112"/>
      <c r="AD112"/>
    </row>
    <row r="113" spans="1:30" s="6" customFormat="1" ht="24.95" customHeight="1">
      <c r="A113" s="51" t="s">
        <v>139</v>
      </c>
      <c r="B113" s="168" t="s">
        <v>140</v>
      </c>
      <c r="C113" s="168"/>
      <c r="D113" s="168"/>
      <c r="E113" s="110" t="s">
        <v>317</v>
      </c>
      <c r="F113" s="16" t="s">
        <v>143</v>
      </c>
      <c r="G113" s="26">
        <v>0</v>
      </c>
      <c r="H113" s="23">
        <f t="shared" si="61"/>
        <v>0</v>
      </c>
      <c r="I113" s="24">
        <v>0</v>
      </c>
      <c r="J113" s="26">
        <v>0</v>
      </c>
      <c r="K113" s="23">
        <f t="shared" si="66"/>
        <v>0</v>
      </c>
      <c r="L113" s="24">
        <v>0</v>
      </c>
      <c r="M113" s="26">
        <v>0</v>
      </c>
      <c r="N113" s="23">
        <f t="shared" si="67"/>
        <v>0</v>
      </c>
      <c r="O113" s="24">
        <v>0</v>
      </c>
      <c r="P113" s="23">
        <f t="shared" si="59"/>
        <v>0</v>
      </c>
      <c r="Q113" s="27">
        <f t="shared" si="60"/>
        <v>0</v>
      </c>
      <c r="R113" s="23">
        <f>I113-O113</f>
        <v>0</v>
      </c>
      <c r="S113" s="27">
        <f>IF(I113&lt;&gt;0,O113/I113,0)</f>
        <v>0</v>
      </c>
      <c r="T113"/>
      <c r="U113"/>
      <c r="V113"/>
      <c r="W113"/>
      <c r="X113"/>
      <c r="Y113"/>
      <c r="Z113"/>
      <c r="AA113"/>
      <c r="AB113"/>
      <c r="AC113"/>
      <c r="AD113"/>
    </row>
    <row r="114" spans="1:30" s="6" customFormat="1" ht="47.25">
      <c r="A114" s="79" t="s">
        <v>144</v>
      </c>
      <c r="B114" s="90" t="s">
        <v>145</v>
      </c>
      <c r="C114" s="169" t="s">
        <v>25</v>
      </c>
      <c r="D114" s="81" t="s">
        <v>318</v>
      </c>
      <c r="E114" s="110" t="s">
        <v>319</v>
      </c>
      <c r="F114" s="30" t="s">
        <v>21</v>
      </c>
      <c r="G114" s="34">
        <f>G110+G120</f>
        <v>46228</v>
      </c>
      <c r="H114" s="31">
        <f t="shared" si="61"/>
        <v>56437.062386432466</v>
      </c>
      <c r="I114" s="31">
        <f>I110+I120</f>
        <v>2608972520</v>
      </c>
      <c r="J114" s="34">
        <f>J110+J120</f>
        <v>48113</v>
      </c>
      <c r="K114" s="31">
        <f t="shared" si="66"/>
        <v>53437.511288840862</v>
      </c>
      <c r="L114" s="31">
        <f>L110+L120</f>
        <v>2571038980.6400003</v>
      </c>
      <c r="M114" s="34">
        <f>M110+M120</f>
        <v>48113</v>
      </c>
      <c r="N114" s="31">
        <f t="shared" si="67"/>
        <v>53192.697129673892</v>
      </c>
      <c r="O114" s="31">
        <f>O110+O120</f>
        <v>2559260237</v>
      </c>
      <c r="P114" s="31">
        <f t="shared" si="59"/>
        <v>-1885</v>
      </c>
      <c r="Q114" s="35">
        <f t="shared" si="60"/>
        <v>1.0407761529808774</v>
      </c>
      <c r="R114" s="31">
        <f>I114-O114</f>
        <v>49712283</v>
      </c>
      <c r="S114" s="35">
        <f>IF(I114&lt;&gt;0,O114/I114,0)</f>
        <v>0.98094564713928067</v>
      </c>
      <c r="T114"/>
      <c r="U114"/>
      <c r="V114"/>
      <c r="W114"/>
      <c r="X114"/>
      <c r="Y114"/>
      <c r="Z114"/>
      <c r="AA114"/>
      <c r="AB114"/>
      <c r="AC114"/>
      <c r="AD114"/>
    </row>
    <row r="115" spans="1:30" s="6" customFormat="1">
      <c r="A115" s="51"/>
      <c r="B115" s="127" t="s">
        <v>131</v>
      </c>
      <c r="C115" s="170"/>
      <c r="D115" s="59" t="s">
        <v>320</v>
      </c>
      <c r="E115" s="128" t="s">
        <v>321</v>
      </c>
      <c r="F115" s="32" t="s">
        <v>134</v>
      </c>
      <c r="G115" s="87">
        <f>G111+G121</f>
        <v>326462</v>
      </c>
      <c r="H115" s="23">
        <f>IF(G115&lt;&gt;0,I114/G115,0)</f>
        <v>7991.6575895510041</v>
      </c>
      <c r="I115" s="31" t="s">
        <v>18</v>
      </c>
      <c r="J115" s="87">
        <f>J111+J121</f>
        <v>329504</v>
      </c>
      <c r="K115" s="23">
        <f>IF(J115&lt;&gt;0,L114/J115,0)</f>
        <v>7802.7549912595914</v>
      </c>
      <c r="L115" s="31" t="s">
        <v>18</v>
      </c>
      <c r="M115" s="87">
        <f>M111+M121</f>
        <v>329504</v>
      </c>
      <c r="N115" s="23">
        <f>IF(M115&lt;&gt;0,O114/M115,0)</f>
        <v>7767.0081000534137</v>
      </c>
      <c r="O115" s="31" t="s">
        <v>18</v>
      </c>
      <c r="P115" s="23">
        <f t="shared" si="59"/>
        <v>-3042</v>
      </c>
      <c r="Q115" s="27">
        <f t="shared" si="60"/>
        <v>1.0093180829621824</v>
      </c>
      <c r="R115" s="29" t="s">
        <v>18</v>
      </c>
      <c r="S115" s="29" t="s">
        <v>18</v>
      </c>
      <c r="T115"/>
      <c r="U115"/>
      <c r="V115"/>
      <c r="W115"/>
      <c r="X115"/>
      <c r="Y115"/>
      <c r="Z115"/>
      <c r="AA115"/>
      <c r="AB115"/>
      <c r="AC115"/>
      <c r="AD115"/>
    </row>
    <row r="116" spans="1:30" s="6" customFormat="1" ht="31.5">
      <c r="A116" s="51" t="s">
        <v>150</v>
      </c>
      <c r="B116" s="96" t="s">
        <v>151</v>
      </c>
      <c r="C116" s="170"/>
      <c r="D116" s="68" t="s">
        <v>322</v>
      </c>
      <c r="E116" s="110" t="s">
        <v>323</v>
      </c>
      <c r="F116" s="15" t="s">
        <v>21</v>
      </c>
      <c r="G116" s="87">
        <f>G112+G122</f>
        <v>8872</v>
      </c>
      <c r="H116" s="23">
        <f t="shared" si="61"/>
        <v>131524.03967538325</v>
      </c>
      <c r="I116" s="88">
        <f>I112+I122</f>
        <v>1166881280.0000002</v>
      </c>
      <c r="J116" s="87">
        <f>J112+J122</f>
        <v>8802</v>
      </c>
      <c r="K116" s="23">
        <f t="shared" ref="K116:K118" si="68">IF(J116&lt;&gt;0,L116/J116,0)</f>
        <v>129962.55923767324</v>
      </c>
      <c r="L116" s="88">
        <f>L112+L122</f>
        <v>1143930446.4099998</v>
      </c>
      <c r="M116" s="87">
        <f>M112+M122</f>
        <v>8802</v>
      </c>
      <c r="N116" s="23">
        <f t="shared" ref="N116:N118" si="69">IF(M116&lt;&gt;0,O116/M116,0)</f>
        <v>127782.07952738013</v>
      </c>
      <c r="O116" s="88">
        <f>O112+O122</f>
        <v>1124737864</v>
      </c>
      <c r="P116" s="23">
        <f t="shared" si="59"/>
        <v>70</v>
      </c>
      <c r="Q116" s="27">
        <f t="shared" si="60"/>
        <v>0.99211000901713253</v>
      </c>
      <c r="R116" s="23">
        <f>I116-O116</f>
        <v>42143416.000000238</v>
      </c>
      <c r="S116" s="27">
        <f>IF(I116&lt;&gt;0,O116/I116,0)</f>
        <v>0.96388371574527254</v>
      </c>
      <c r="T116"/>
      <c r="U116"/>
      <c r="V116"/>
      <c r="W116"/>
      <c r="X116"/>
      <c r="Y116"/>
      <c r="Z116"/>
      <c r="AA116"/>
      <c r="AB116"/>
      <c r="AC116"/>
      <c r="AD116"/>
    </row>
    <row r="117" spans="1:30" s="6" customFormat="1" ht="31.5">
      <c r="A117" s="51" t="s">
        <v>154</v>
      </c>
      <c r="B117" s="96" t="s">
        <v>324</v>
      </c>
      <c r="C117" s="170"/>
      <c r="D117" s="68" t="s">
        <v>325</v>
      </c>
      <c r="E117" s="110" t="s">
        <v>326</v>
      </c>
      <c r="F117" s="16" t="s">
        <v>143</v>
      </c>
      <c r="G117" s="87">
        <f>G113+G123</f>
        <v>467</v>
      </c>
      <c r="H117" s="23">
        <f t="shared" si="61"/>
        <v>165952.89079229123</v>
      </c>
      <c r="I117" s="88">
        <f>I113+I123</f>
        <v>77500000</v>
      </c>
      <c r="J117" s="87">
        <f>J113+J123</f>
        <v>466</v>
      </c>
      <c r="K117" s="23">
        <f t="shared" si="68"/>
        <v>110770.14916309013</v>
      </c>
      <c r="L117" s="88">
        <f>L113+L123</f>
        <v>51618889.509999998</v>
      </c>
      <c r="M117" s="87">
        <f>M113+M123</f>
        <v>466</v>
      </c>
      <c r="N117" s="23">
        <f t="shared" si="69"/>
        <v>91197.854077253214</v>
      </c>
      <c r="O117" s="88">
        <f>O113+O123</f>
        <v>42498200</v>
      </c>
      <c r="P117" s="23">
        <f t="shared" si="59"/>
        <v>1</v>
      </c>
      <c r="Q117" s="27">
        <f t="shared" si="60"/>
        <v>0.99785867237687365</v>
      </c>
      <c r="R117" s="23">
        <f>I117-O117</f>
        <v>35001800</v>
      </c>
      <c r="S117" s="27">
        <f>IF(I117&lt;&gt;0,O117/I117,0)</f>
        <v>0.54836387096774197</v>
      </c>
      <c r="T117"/>
      <c r="U117"/>
      <c r="V117"/>
      <c r="W117"/>
      <c r="X117"/>
      <c r="Y117"/>
      <c r="Z117"/>
      <c r="AA117"/>
      <c r="AB117"/>
      <c r="AC117"/>
      <c r="AD117"/>
    </row>
    <row r="118" spans="1:30" s="6" customFormat="1" ht="40.5" customHeight="1">
      <c r="A118" s="51" t="s">
        <v>157</v>
      </c>
      <c r="B118" s="133" t="s">
        <v>158</v>
      </c>
      <c r="C118" s="171"/>
      <c r="D118" s="95" t="s">
        <v>327</v>
      </c>
      <c r="E118" s="132" t="s">
        <v>328</v>
      </c>
      <c r="F118" s="73" t="s">
        <v>21</v>
      </c>
      <c r="G118" s="87">
        <f>G124</f>
        <v>417</v>
      </c>
      <c r="H118" s="23">
        <f t="shared" si="61"/>
        <v>114109.9520383693</v>
      </c>
      <c r="I118" s="88">
        <f>I124</f>
        <v>47583850</v>
      </c>
      <c r="J118" s="87">
        <f>J124</f>
        <v>404</v>
      </c>
      <c r="K118" s="23">
        <f t="shared" si="68"/>
        <v>118327.88386138613</v>
      </c>
      <c r="L118" s="88">
        <f>L124</f>
        <v>47804465.079999998</v>
      </c>
      <c r="M118" s="87">
        <f>M124</f>
        <v>404</v>
      </c>
      <c r="N118" s="23">
        <f t="shared" si="69"/>
        <v>133395.68811881187</v>
      </c>
      <c r="O118" s="88">
        <f>O124</f>
        <v>53891858</v>
      </c>
      <c r="P118" s="23">
        <f t="shared" si="59"/>
        <v>13</v>
      </c>
      <c r="Q118" s="27">
        <f t="shared" si="60"/>
        <v>0.9688249400479616</v>
      </c>
      <c r="R118" s="23">
        <f>I118-O118</f>
        <v>-6308008</v>
      </c>
      <c r="S118" s="27">
        <f>IF(I118&lt;&gt;0,O118/I118,0)</f>
        <v>1.1325661542729308</v>
      </c>
      <c r="T118"/>
      <c r="U118"/>
      <c r="V118"/>
      <c r="W118"/>
      <c r="X118"/>
      <c r="Y118"/>
      <c r="Z118"/>
      <c r="AA118"/>
      <c r="AB118"/>
      <c r="AC118"/>
      <c r="AD118"/>
    </row>
    <row r="119" spans="1:30" s="6" customFormat="1" ht="50.1" customHeight="1">
      <c r="A119" s="79" t="s">
        <v>161</v>
      </c>
      <c r="B119" s="90" t="s">
        <v>162</v>
      </c>
      <c r="C119" s="134" t="s">
        <v>25</v>
      </c>
      <c r="D119" s="91" t="s">
        <v>329</v>
      </c>
      <c r="E119" s="107" t="s">
        <v>330</v>
      </c>
      <c r="F119" s="34" t="s">
        <v>18</v>
      </c>
      <c r="G119" s="34" t="s">
        <v>18</v>
      </c>
      <c r="H119" s="34" t="s">
        <v>18</v>
      </c>
      <c r="I119" s="31">
        <f>I120+I125</f>
        <v>13647334661.999998</v>
      </c>
      <c r="J119" s="34" t="s">
        <v>18</v>
      </c>
      <c r="K119" s="34" t="s">
        <v>18</v>
      </c>
      <c r="L119" s="31">
        <f>L120+L125</f>
        <v>13283573486.540001</v>
      </c>
      <c r="M119" s="34" t="s">
        <v>18</v>
      </c>
      <c r="N119" s="34" t="s">
        <v>18</v>
      </c>
      <c r="O119" s="31">
        <f>O120+O125</f>
        <v>13029098303</v>
      </c>
      <c r="P119" s="34" t="s">
        <v>18</v>
      </c>
      <c r="Q119" s="34" t="s">
        <v>18</v>
      </c>
      <c r="R119" s="31">
        <f>I119-O119</f>
        <v>618236358.99999809</v>
      </c>
      <c r="S119" s="35">
        <f>IF(I119&lt;&gt;0,O119/I119,0)</f>
        <v>0.95469911346708369</v>
      </c>
      <c r="T119"/>
      <c r="U119"/>
      <c r="V119"/>
      <c r="W119"/>
      <c r="X119"/>
      <c r="Y119"/>
      <c r="Z119"/>
      <c r="AA119"/>
      <c r="AB119"/>
      <c r="AC119"/>
      <c r="AD119"/>
    </row>
    <row r="120" spans="1:30" s="6" customFormat="1" ht="24.95" customHeight="1">
      <c r="A120" s="92" t="s">
        <v>165</v>
      </c>
      <c r="B120" s="161" t="s">
        <v>166</v>
      </c>
      <c r="C120" s="161"/>
      <c r="D120" s="161"/>
      <c r="E120" s="110" t="s">
        <v>331</v>
      </c>
      <c r="F120" s="16" t="s">
        <v>169</v>
      </c>
      <c r="G120" s="26">
        <v>32360</v>
      </c>
      <c r="H120" s="23">
        <f t="shared" ref="H120:H125" si="70">IF(G120&lt;&gt;0,I120/G120,0)</f>
        <v>66917.403955500617</v>
      </c>
      <c r="I120" s="24">
        <v>2165447192</v>
      </c>
      <c r="J120" s="26">
        <v>34677</v>
      </c>
      <c r="K120" s="23">
        <f t="shared" ref="K120" si="71">IF(J120&lt;&gt;0,L120/J120,0)</f>
        <v>62000.982652766972</v>
      </c>
      <c r="L120" s="24">
        <v>2150008075.4500003</v>
      </c>
      <c r="M120" s="26">
        <v>34677</v>
      </c>
      <c r="N120" s="23">
        <f t="shared" ref="N120" si="72">IF(M120&lt;&gt;0,O120/M120,0)</f>
        <v>60936.690255789137</v>
      </c>
      <c r="O120" s="24">
        <v>2113101608</v>
      </c>
      <c r="P120" s="23">
        <f t="shared" ref="P120:P132" si="73">G120-M120</f>
        <v>-2317</v>
      </c>
      <c r="Q120" s="27">
        <f t="shared" ref="Q120:Q132" si="74">IF(G120&lt;&gt;0,M120/G120,0)</f>
        <v>1.071600741656366</v>
      </c>
      <c r="R120" s="23">
        <f>I120-O120</f>
        <v>52345584</v>
      </c>
      <c r="S120" s="27">
        <f>IF(I120&lt;&gt;0,O120/I120,0)</f>
        <v>0.97582689423534097</v>
      </c>
      <c r="T120"/>
      <c r="U120"/>
      <c r="V120"/>
      <c r="W120"/>
      <c r="X120"/>
      <c r="Y120"/>
      <c r="Z120"/>
      <c r="AA120"/>
      <c r="AB120"/>
      <c r="AC120"/>
      <c r="AD120"/>
    </row>
    <row r="121" spans="1:30" s="6" customFormat="1" ht="24.95" customHeight="1">
      <c r="A121" s="92"/>
      <c r="B121" s="172" t="s">
        <v>131</v>
      </c>
      <c r="C121" s="173"/>
      <c r="D121" s="174"/>
      <c r="E121" s="128" t="s">
        <v>332</v>
      </c>
      <c r="F121" s="32" t="s">
        <v>134</v>
      </c>
      <c r="G121" s="26">
        <v>188076</v>
      </c>
      <c r="H121" s="23">
        <f>IF(G121&lt;&gt;0,I120/G121,0)</f>
        <v>11513.681660605287</v>
      </c>
      <c r="I121" s="31" t="s">
        <v>18</v>
      </c>
      <c r="J121" s="26">
        <v>187017</v>
      </c>
      <c r="K121" s="23">
        <f>IF(J121&lt;&gt;0,L120/J121,0)</f>
        <v>11496.324267045244</v>
      </c>
      <c r="L121" s="31" t="s">
        <v>18</v>
      </c>
      <c r="M121" s="26">
        <v>187017</v>
      </c>
      <c r="N121" s="23">
        <f>IF(M121&lt;&gt;0,O120/M121,0)</f>
        <v>11298.981418801499</v>
      </c>
      <c r="O121" s="31" t="s">
        <v>18</v>
      </c>
      <c r="P121" s="23">
        <f t="shared" si="73"/>
        <v>1059</v>
      </c>
      <c r="Q121" s="27">
        <f t="shared" si="74"/>
        <v>0.99436929751802461</v>
      </c>
      <c r="R121" s="29" t="s">
        <v>18</v>
      </c>
      <c r="S121" s="29" t="s">
        <v>18</v>
      </c>
      <c r="T121"/>
      <c r="U121"/>
      <c r="V121"/>
      <c r="W121"/>
      <c r="X121"/>
      <c r="Y121"/>
      <c r="Z121"/>
      <c r="AA121"/>
      <c r="AB121"/>
      <c r="AC121"/>
      <c r="AD121"/>
    </row>
    <row r="122" spans="1:30" s="6" customFormat="1" ht="24.95" customHeight="1">
      <c r="A122" s="92" t="s">
        <v>172</v>
      </c>
      <c r="B122" s="161" t="s">
        <v>173</v>
      </c>
      <c r="C122" s="161"/>
      <c r="D122" s="161"/>
      <c r="E122" s="110" t="s">
        <v>333</v>
      </c>
      <c r="F122" s="15" t="s">
        <v>21</v>
      </c>
      <c r="G122" s="26">
        <v>8222</v>
      </c>
      <c r="H122" s="23">
        <f t="shared" si="70"/>
        <v>140943.21381658968</v>
      </c>
      <c r="I122" s="24">
        <v>1158835104.0000002</v>
      </c>
      <c r="J122" s="26">
        <v>8002</v>
      </c>
      <c r="K122" s="23">
        <f t="shared" ref="K122:K125" si="75">IF(J122&lt;&gt;0,L122/J122,0)</f>
        <v>141691.57891027242</v>
      </c>
      <c r="L122" s="24">
        <v>1133816014.4399998</v>
      </c>
      <c r="M122" s="26">
        <v>8002</v>
      </c>
      <c r="N122" s="23">
        <f t="shared" ref="N122:N125" si="76">IF(M122&lt;&gt;0,O122/M122,0)</f>
        <v>139301.18445388653</v>
      </c>
      <c r="O122" s="24">
        <v>1114688078</v>
      </c>
      <c r="P122" s="23">
        <f t="shared" si="73"/>
        <v>220</v>
      </c>
      <c r="Q122" s="27">
        <f t="shared" si="74"/>
        <v>0.97324252006810996</v>
      </c>
      <c r="R122" s="23">
        <f>I122-O122</f>
        <v>44147026.000000238</v>
      </c>
      <c r="S122" s="27">
        <f>IF(I122&lt;&gt;0,O122/I122,0)</f>
        <v>0.96190396213610019</v>
      </c>
      <c r="T122"/>
      <c r="U122"/>
      <c r="V122"/>
      <c r="W122"/>
      <c r="X122"/>
      <c r="Y122"/>
      <c r="Z122"/>
      <c r="AA122"/>
      <c r="AB122"/>
      <c r="AC122"/>
      <c r="AD122"/>
    </row>
    <row r="123" spans="1:30" s="6" customFormat="1" ht="24.95" customHeight="1">
      <c r="A123" s="92" t="s">
        <v>176</v>
      </c>
      <c r="B123" s="168" t="s">
        <v>177</v>
      </c>
      <c r="C123" s="168"/>
      <c r="D123" s="168"/>
      <c r="E123" s="110" t="s">
        <v>334</v>
      </c>
      <c r="F123" s="16" t="s">
        <v>143</v>
      </c>
      <c r="G123" s="26">
        <v>467</v>
      </c>
      <c r="H123" s="23">
        <f t="shared" si="70"/>
        <v>165952.89079229123</v>
      </c>
      <c r="I123" s="24">
        <v>77500000</v>
      </c>
      <c r="J123" s="26">
        <v>466</v>
      </c>
      <c r="K123" s="23">
        <f t="shared" si="75"/>
        <v>110770.14916309013</v>
      </c>
      <c r="L123" s="24">
        <v>51618889.509999998</v>
      </c>
      <c r="M123" s="26">
        <v>466</v>
      </c>
      <c r="N123" s="23">
        <f t="shared" si="76"/>
        <v>91197.854077253214</v>
      </c>
      <c r="O123" s="24">
        <v>42498200</v>
      </c>
      <c r="P123" s="23">
        <f t="shared" si="73"/>
        <v>1</v>
      </c>
      <c r="Q123" s="27">
        <f t="shared" si="74"/>
        <v>0.99785867237687365</v>
      </c>
      <c r="R123" s="23">
        <f>I123-O123</f>
        <v>35001800</v>
      </c>
      <c r="S123" s="27">
        <f>IF(I123&lt;&gt;0,O123/I123,0)</f>
        <v>0.54836387096774197</v>
      </c>
      <c r="T123"/>
      <c r="U123"/>
      <c r="V123"/>
      <c r="W123"/>
      <c r="X123"/>
      <c r="Y123"/>
      <c r="Z123"/>
      <c r="AA123"/>
      <c r="AB123"/>
      <c r="AC123"/>
      <c r="AD123"/>
    </row>
    <row r="124" spans="1:30" s="6" customFormat="1" ht="37.5" customHeight="1">
      <c r="A124" s="135" t="s">
        <v>180</v>
      </c>
      <c r="B124" s="162" t="s">
        <v>158</v>
      </c>
      <c r="C124" s="163"/>
      <c r="D124" s="164"/>
      <c r="E124" s="132" t="s">
        <v>327</v>
      </c>
      <c r="F124" s="73" t="s">
        <v>21</v>
      </c>
      <c r="G124" s="26">
        <v>417</v>
      </c>
      <c r="H124" s="23">
        <f t="shared" si="70"/>
        <v>114109.9520383693</v>
      </c>
      <c r="I124" s="24">
        <v>47583850</v>
      </c>
      <c r="J124" s="26">
        <v>404</v>
      </c>
      <c r="K124" s="23">
        <f t="shared" si="75"/>
        <v>118327.88386138613</v>
      </c>
      <c r="L124" s="24">
        <v>47804465.079999998</v>
      </c>
      <c r="M124" s="26">
        <v>404</v>
      </c>
      <c r="N124" s="23">
        <f t="shared" si="76"/>
        <v>133395.68811881187</v>
      </c>
      <c r="O124" s="24">
        <v>53891858</v>
      </c>
      <c r="P124" s="23">
        <f t="shared" si="73"/>
        <v>13</v>
      </c>
      <c r="Q124" s="27">
        <f t="shared" si="74"/>
        <v>0.9688249400479616</v>
      </c>
      <c r="R124" s="23">
        <f>I124-O124</f>
        <v>-6308008</v>
      </c>
      <c r="S124" s="27">
        <f>IF(I124&lt;&gt;0,O124/I124,0)</f>
        <v>1.1325661542729308</v>
      </c>
      <c r="T124"/>
      <c r="U124"/>
      <c r="V124"/>
      <c r="W124"/>
      <c r="X124"/>
      <c r="Y124"/>
      <c r="Z124"/>
      <c r="AA124"/>
      <c r="AB124"/>
      <c r="AC124"/>
      <c r="AD124"/>
    </row>
    <row r="125" spans="1:30" s="6" customFormat="1" ht="24.95" customHeight="1">
      <c r="A125" s="135" t="s">
        <v>182</v>
      </c>
      <c r="B125" s="168" t="s">
        <v>183</v>
      </c>
      <c r="C125" s="168"/>
      <c r="D125" s="168"/>
      <c r="E125" s="110" t="s">
        <v>335</v>
      </c>
      <c r="F125" s="16" t="s">
        <v>22</v>
      </c>
      <c r="G125" s="26">
        <v>119717</v>
      </c>
      <c r="H125" s="23">
        <f t="shared" si="70"/>
        <v>95908.579984463344</v>
      </c>
      <c r="I125" s="24">
        <v>11481887469.999998</v>
      </c>
      <c r="J125" s="26">
        <v>116475</v>
      </c>
      <c r="K125" s="23">
        <f t="shared" si="75"/>
        <v>95587.597433698218</v>
      </c>
      <c r="L125" s="24">
        <v>11133565411.09</v>
      </c>
      <c r="M125" s="26">
        <v>116475</v>
      </c>
      <c r="N125" s="23">
        <f t="shared" si="76"/>
        <v>93719.653960077267</v>
      </c>
      <c r="O125" s="24">
        <v>10915996695</v>
      </c>
      <c r="P125" s="23">
        <f t="shared" si="73"/>
        <v>3242</v>
      </c>
      <c r="Q125" s="27">
        <f t="shared" si="74"/>
        <v>0.97291946841300736</v>
      </c>
      <c r="R125" s="23">
        <f>I125-O125</f>
        <v>565890774.99999809</v>
      </c>
      <c r="S125" s="27">
        <f>IF(I125&lt;&gt;0,O125/I125,0)</f>
        <v>0.9507144817018488</v>
      </c>
      <c r="T125"/>
      <c r="U125"/>
      <c r="V125"/>
      <c r="W125"/>
      <c r="X125"/>
      <c r="Y125"/>
      <c r="Z125"/>
      <c r="AA125"/>
      <c r="AB125"/>
      <c r="AC125"/>
      <c r="AD125"/>
    </row>
    <row r="126" spans="1:30" s="6" customFormat="1" ht="24.95" customHeight="1">
      <c r="A126" s="135"/>
      <c r="B126" s="175" t="s">
        <v>186</v>
      </c>
      <c r="C126" s="175"/>
      <c r="D126" s="175"/>
      <c r="E126" s="128" t="s">
        <v>336</v>
      </c>
      <c r="F126" s="85" t="s">
        <v>189</v>
      </c>
      <c r="G126" s="26">
        <v>948672</v>
      </c>
      <c r="H126" s="23">
        <f>IF(G126&lt;&gt;0,I125/G126,0)</f>
        <v>12103.116219304457</v>
      </c>
      <c r="I126" s="31" t="s">
        <v>18</v>
      </c>
      <c r="J126" s="26">
        <v>928194</v>
      </c>
      <c r="K126" s="23">
        <f>IF(J126&lt;&gt;0,L125/J126,0)</f>
        <v>11994.868972531605</v>
      </c>
      <c r="L126" s="31" t="s">
        <v>18</v>
      </c>
      <c r="M126" s="26">
        <v>928194</v>
      </c>
      <c r="N126" s="23">
        <f>IF(M126&lt;&gt;0,O125/M126,0)</f>
        <v>11760.468926754536</v>
      </c>
      <c r="O126" s="31" t="s">
        <v>18</v>
      </c>
      <c r="P126" s="23">
        <f t="shared" si="73"/>
        <v>20478</v>
      </c>
      <c r="Q126" s="27">
        <f t="shared" si="74"/>
        <v>0.97841403562031981</v>
      </c>
      <c r="R126" s="29" t="s">
        <v>18</v>
      </c>
      <c r="S126" s="29" t="s">
        <v>18</v>
      </c>
      <c r="T126"/>
      <c r="U126"/>
      <c r="V126"/>
      <c r="W126"/>
      <c r="X126"/>
      <c r="Y126"/>
      <c r="Z126"/>
      <c r="AA126"/>
      <c r="AB126"/>
      <c r="AC126"/>
      <c r="AD126"/>
    </row>
    <row r="127" spans="1:30" s="6" customFormat="1" ht="24.95" customHeight="1">
      <c r="A127" s="92" t="s">
        <v>190</v>
      </c>
      <c r="B127" s="161" t="s">
        <v>191</v>
      </c>
      <c r="C127" s="161"/>
      <c r="D127" s="161"/>
      <c r="E127" s="110" t="s">
        <v>337</v>
      </c>
      <c r="F127" s="16" t="s">
        <v>22</v>
      </c>
      <c r="G127" s="26">
        <v>6963</v>
      </c>
      <c r="H127" s="23">
        <f t="shared" ref="H127:H136" si="77">IF(G127&lt;&gt;0,I127/G127,0)</f>
        <v>180702.67987936235</v>
      </c>
      <c r="I127" s="24">
        <v>1258232760</v>
      </c>
      <c r="J127" s="26">
        <v>11310</v>
      </c>
      <c r="K127" s="23">
        <f t="shared" ref="K127:K132" si="78">IF(J127&lt;&gt;0,L127/J127,0)</f>
        <v>132068.46010521663</v>
      </c>
      <c r="L127" s="24">
        <v>1493694283.79</v>
      </c>
      <c r="M127" s="26">
        <v>11310</v>
      </c>
      <c r="N127" s="23">
        <f t="shared" ref="N127:N132" si="79">IF(M127&lt;&gt;0,O127/M127,0)</f>
        <v>130188.06781609195</v>
      </c>
      <c r="O127" s="24">
        <v>1472427047</v>
      </c>
      <c r="P127" s="23">
        <f t="shared" si="73"/>
        <v>-4347</v>
      </c>
      <c r="Q127" s="27">
        <f t="shared" si="74"/>
        <v>1.6242998707453684</v>
      </c>
      <c r="R127" s="23">
        <f t="shared" ref="R127:R145" si="80">I127-O127</f>
        <v>-214194287</v>
      </c>
      <c r="S127" s="27">
        <f t="shared" ref="S127:S145" si="81">IF(I127&lt;&gt;0,O127/I127,0)</f>
        <v>1.170234231542342</v>
      </c>
      <c r="T127"/>
      <c r="U127"/>
      <c r="V127"/>
      <c r="W127"/>
      <c r="X127"/>
      <c r="Y127"/>
      <c r="Z127"/>
      <c r="AA127"/>
      <c r="AB127"/>
      <c r="AC127"/>
      <c r="AD127"/>
    </row>
    <row r="128" spans="1:30" s="6" customFormat="1" ht="24.95" customHeight="1">
      <c r="A128" s="51" t="s">
        <v>194</v>
      </c>
      <c r="B128" s="161" t="s">
        <v>195</v>
      </c>
      <c r="C128" s="161"/>
      <c r="D128" s="161"/>
      <c r="E128" s="110" t="s">
        <v>338</v>
      </c>
      <c r="F128" s="16" t="s">
        <v>22</v>
      </c>
      <c r="G128" s="26">
        <v>6104</v>
      </c>
      <c r="H128" s="23">
        <f t="shared" si="77"/>
        <v>266564.13990825688</v>
      </c>
      <c r="I128" s="24">
        <v>1627107510</v>
      </c>
      <c r="J128" s="26">
        <v>5412</v>
      </c>
      <c r="K128" s="23">
        <f t="shared" si="78"/>
        <v>267974.31347376201</v>
      </c>
      <c r="L128" s="24">
        <v>1450276984.52</v>
      </c>
      <c r="M128" s="26">
        <v>5412</v>
      </c>
      <c r="N128" s="23">
        <f t="shared" si="79"/>
        <v>262071.64301552105</v>
      </c>
      <c r="O128" s="24">
        <v>1418331732</v>
      </c>
      <c r="P128" s="23">
        <f t="shared" si="73"/>
        <v>692</v>
      </c>
      <c r="Q128" s="27">
        <f t="shared" si="74"/>
        <v>0.88663171690694631</v>
      </c>
      <c r="R128" s="23">
        <f t="shared" si="80"/>
        <v>208775778</v>
      </c>
      <c r="S128" s="27">
        <f t="shared" si="81"/>
        <v>0.87168900842944297</v>
      </c>
      <c r="T128"/>
      <c r="U128"/>
      <c r="V128"/>
      <c r="W128"/>
      <c r="X128"/>
      <c r="Y128"/>
      <c r="Z128"/>
      <c r="AA128"/>
      <c r="AB128"/>
      <c r="AC128"/>
      <c r="AD128"/>
    </row>
    <row r="129" spans="1:30" s="6" customFormat="1" ht="42.75" customHeight="1">
      <c r="A129" s="97" t="s">
        <v>198</v>
      </c>
      <c r="B129" s="162" t="s">
        <v>199</v>
      </c>
      <c r="C129" s="163"/>
      <c r="D129" s="164"/>
      <c r="E129" s="132" t="s">
        <v>339</v>
      </c>
      <c r="F129" s="99" t="s">
        <v>22</v>
      </c>
      <c r="G129" s="26">
        <v>1994</v>
      </c>
      <c r="H129" s="23">
        <f t="shared" si="77"/>
        <v>211827.23169508527</v>
      </c>
      <c r="I129" s="24">
        <v>422383500</v>
      </c>
      <c r="J129" s="26">
        <v>1982</v>
      </c>
      <c r="K129" s="23">
        <f t="shared" si="78"/>
        <v>209867.77227043392</v>
      </c>
      <c r="L129" s="24">
        <v>415957924.64000005</v>
      </c>
      <c r="M129" s="26">
        <v>1982</v>
      </c>
      <c r="N129" s="23">
        <f t="shared" si="79"/>
        <v>205110.63975782038</v>
      </c>
      <c r="O129" s="24">
        <v>406529288</v>
      </c>
      <c r="P129" s="23">
        <f t="shared" si="73"/>
        <v>12</v>
      </c>
      <c r="Q129" s="27">
        <f t="shared" si="74"/>
        <v>0.99398194583751254</v>
      </c>
      <c r="R129" s="23">
        <f t="shared" si="80"/>
        <v>15854212</v>
      </c>
      <c r="S129" s="27">
        <f t="shared" si="81"/>
        <v>0.96246488795135232</v>
      </c>
      <c r="T129"/>
      <c r="U129"/>
      <c r="V129"/>
      <c r="W129"/>
      <c r="X129"/>
      <c r="Y129"/>
      <c r="Z129"/>
      <c r="AA129"/>
      <c r="AB129"/>
      <c r="AC129"/>
      <c r="AD129"/>
    </row>
    <row r="130" spans="1:30" s="6" customFormat="1" ht="53.25" customHeight="1">
      <c r="A130" s="97" t="s">
        <v>202</v>
      </c>
      <c r="B130" s="162" t="s">
        <v>203</v>
      </c>
      <c r="C130" s="163"/>
      <c r="D130" s="164"/>
      <c r="E130" s="132" t="s">
        <v>340</v>
      </c>
      <c r="F130" s="99" t="s">
        <v>22</v>
      </c>
      <c r="G130" s="26">
        <v>382</v>
      </c>
      <c r="H130" s="23">
        <f t="shared" si="77"/>
        <v>350185.39267015707</v>
      </c>
      <c r="I130" s="24">
        <v>133770820</v>
      </c>
      <c r="J130" s="26">
        <v>398</v>
      </c>
      <c r="K130" s="23">
        <f t="shared" si="78"/>
        <v>344618.78135678387</v>
      </c>
      <c r="L130" s="24">
        <v>137158274.97999999</v>
      </c>
      <c r="M130" s="26">
        <v>398</v>
      </c>
      <c r="N130" s="23">
        <f t="shared" si="79"/>
        <v>340300.85175879399</v>
      </c>
      <c r="O130" s="24">
        <v>135439739</v>
      </c>
      <c r="P130" s="23">
        <f t="shared" si="73"/>
        <v>-16</v>
      </c>
      <c r="Q130" s="27">
        <f t="shared" si="74"/>
        <v>1.0418848167539267</v>
      </c>
      <c r="R130" s="23">
        <f t="shared" si="80"/>
        <v>-1668919</v>
      </c>
      <c r="S130" s="27">
        <f t="shared" si="81"/>
        <v>1.0124759570136448</v>
      </c>
      <c r="T130"/>
      <c r="U130"/>
      <c r="V130"/>
      <c r="W130"/>
      <c r="X130"/>
      <c r="Y130"/>
      <c r="Z130"/>
      <c r="AA130"/>
      <c r="AB130"/>
      <c r="AC130"/>
      <c r="AD130"/>
    </row>
    <row r="131" spans="1:30" s="6" customFormat="1" ht="37.5" customHeight="1">
      <c r="A131" s="97" t="s">
        <v>206</v>
      </c>
      <c r="B131" s="162" t="s">
        <v>207</v>
      </c>
      <c r="C131" s="163"/>
      <c r="D131" s="164"/>
      <c r="E131" s="132" t="s">
        <v>341</v>
      </c>
      <c r="F131" s="99" t="s">
        <v>22</v>
      </c>
      <c r="G131" s="26">
        <v>500</v>
      </c>
      <c r="H131" s="23">
        <f t="shared" si="77"/>
        <v>338287.86</v>
      </c>
      <c r="I131" s="24">
        <v>169143930</v>
      </c>
      <c r="J131" s="26">
        <v>470</v>
      </c>
      <c r="K131" s="23">
        <f t="shared" si="78"/>
        <v>338287.85</v>
      </c>
      <c r="L131" s="24">
        <v>158995289.5</v>
      </c>
      <c r="M131" s="26">
        <v>470</v>
      </c>
      <c r="N131" s="23">
        <f t="shared" si="79"/>
        <v>334049.24255319149</v>
      </c>
      <c r="O131" s="24">
        <v>157003144</v>
      </c>
      <c r="P131" s="23">
        <f t="shared" si="73"/>
        <v>30</v>
      </c>
      <c r="Q131" s="27">
        <f t="shared" si="74"/>
        <v>0.94</v>
      </c>
      <c r="R131" s="23">
        <f t="shared" si="80"/>
        <v>12140786</v>
      </c>
      <c r="S131" s="27">
        <f t="shared" si="81"/>
        <v>0.92822215967194333</v>
      </c>
      <c r="T131"/>
      <c r="U131"/>
      <c r="V131"/>
      <c r="W131"/>
      <c r="X131"/>
      <c r="Y131"/>
      <c r="Z131"/>
      <c r="AA131"/>
      <c r="AB131"/>
      <c r="AC131"/>
      <c r="AD131"/>
    </row>
    <row r="132" spans="1:30" s="6" customFormat="1" ht="50.25" customHeight="1">
      <c r="A132" s="97" t="s">
        <v>210</v>
      </c>
      <c r="B132" s="162" t="s">
        <v>211</v>
      </c>
      <c r="C132" s="163"/>
      <c r="D132" s="164"/>
      <c r="E132" s="132" t="s">
        <v>342</v>
      </c>
      <c r="F132" s="99" t="s">
        <v>22</v>
      </c>
      <c r="G132" s="26">
        <v>151</v>
      </c>
      <c r="H132" s="23">
        <f t="shared" si="77"/>
        <v>266066.49006622517</v>
      </c>
      <c r="I132" s="24">
        <v>40176040</v>
      </c>
      <c r="J132" s="26">
        <v>141</v>
      </c>
      <c r="K132" s="23">
        <f t="shared" si="78"/>
        <v>275131.04170212761</v>
      </c>
      <c r="L132" s="24">
        <v>38793476.879999995</v>
      </c>
      <c r="M132" s="26">
        <v>141</v>
      </c>
      <c r="N132" s="23">
        <f t="shared" si="79"/>
        <v>271602.88652482268</v>
      </c>
      <c r="O132" s="24">
        <v>38296007</v>
      </c>
      <c r="P132" s="23">
        <f t="shared" si="73"/>
        <v>10</v>
      </c>
      <c r="Q132" s="27">
        <f t="shared" si="74"/>
        <v>0.93377483443708609</v>
      </c>
      <c r="R132" s="23">
        <f t="shared" si="80"/>
        <v>1880033</v>
      </c>
      <c r="S132" s="27">
        <f t="shared" si="81"/>
        <v>0.95320511927009233</v>
      </c>
      <c r="T132"/>
      <c r="U132"/>
      <c r="V132"/>
      <c r="W132"/>
      <c r="X132"/>
      <c r="Y132"/>
      <c r="Z132"/>
      <c r="AA132"/>
      <c r="AB132"/>
      <c r="AC132"/>
      <c r="AD132"/>
    </row>
    <row r="133" spans="1:30" s="6" customFormat="1" ht="24.95" customHeight="1">
      <c r="A133" s="101" t="s">
        <v>214</v>
      </c>
      <c r="B133" s="165" t="s">
        <v>244</v>
      </c>
      <c r="C133" s="166"/>
      <c r="D133" s="167"/>
      <c r="E133" s="107" t="s">
        <v>343</v>
      </c>
      <c r="F133" s="31" t="s">
        <v>18</v>
      </c>
      <c r="G133" s="31" t="s">
        <v>18</v>
      </c>
      <c r="H133" s="31" t="s">
        <v>18</v>
      </c>
      <c r="I133" s="136">
        <f>SUM(I134:I136)</f>
        <v>620229500</v>
      </c>
      <c r="J133" s="31" t="s">
        <v>18</v>
      </c>
      <c r="K133" s="31" t="s">
        <v>18</v>
      </c>
      <c r="L133" s="136">
        <f>SUM(L134:L136)</f>
        <v>630890745.6099999</v>
      </c>
      <c r="M133" s="31" t="s">
        <v>18</v>
      </c>
      <c r="N133" s="31" t="s">
        <v>18</v>
      </c>
      <c r="O133" s="136">
        <f>SUM(O134:O136)</f>
        <v>628256928</v>
      </c>
      <c r="P133" s="29" t="s">
        <v>18</v>
      </c>
      <c r="Q133" s="29" t="s">
        <v>18</v>
      </c>
      <c r="R133" s="23">
        <f t="shared" si="80"/>
        <v>-8027428</v>
      </c>
      <c r="S133" s="27">
        <f t="shared" si="81"/>
        <v>1.0129426736393545</v>
      </c>
      <c r="T133"/>
      <c r="U133"/>
      <c r="V133"/>
      <c r="W133"/>
      <c r="X133"/>
      <c r="Y133"/>
      <c r="Z133"/>
      <c r="AA133"/>
      <c r="AB133"/>
      <c r="AC133"/>
      <c r="AD133"/>
    </row>
    <row r="134" spans="1:30" s="6" customFormat="1" ht="24.95" customHeight="1">
      <c r="A134" s="101" t="s">
        <v>218</v>
      </c>
      <c r="B134" s="155" t="s">
        <v>248</v>
      </c>
      <c r="C134" s="156"/>
      <c r="D134" s="157"/>
      <c r="E134" s="137" t="s">
        <v>344</v>
      </c>
      <c r="F134" s="138" t="s">
        <v>47</v>
      </c>
      <c r="G134" s="26">
        <v>3098</v>
      </c>
      <c r="H134" s="23">
        <f t="shared" si="77"/>
        <v>34266.791478373147</v>
      </c>
      <c r="I134" s="24">
        <v>106158520</v>
      </c>
      <c r="J134" s="26">
        <v>3071</v>
      </c>
      <c r="K134" s="23">
        <f t="shared" ref="K134:K136" si="82">IF(J134&lt;&gt;0,L134/J134,0)</f>
        <v>30504.615450993162</v>
      </c>
      <c r="L134" s="24">
        <v>93679674.049999997</v>
      </c>
      <c r="M134" s="26">
        <v>3071</v>
      </c>
      <c r="N134" s="23">
        <f t="shared" ref="N134:N136" si="83">IF(M134&lt;&gt;0,O134/M134,0)</f>
        <v>34431.304135460763</v>
      </c>
      <c r="O134" s="24">
        <v>105738535</v>
      </c>
      <c r="P134" s="23">
        <f>G134-M134</f>
        <v>27</v>
      </c>
      <c r="Q134" s="27">
        <f>IF(G134&lt;&gt;0,M134/G134,0)</f>
        <v>0.99128469980632661</v>
      </c>
      <c r="R134" s="23">
        <f t="shared" si="80"/>
        <v>419985</v>
      </c>
      <c r="S134" s="27">
        <f t="shared" si="81"/>
        <v>0.99604379375296492</v>
      </c>
      <c r="T134"/>
      <c r="U134"/>
      <c r="V134"/>
      <c r="W134"/>
      <c r="X134"/>
      <c r="Y134"/>
      <c r="Z134"/>
      <c r="AA134"/>
      <c r="AB134"/>
      <c r="AC134"/>
      <c r="AD134"/>
    </row>
    <row r="135" spans="1:30" s="6" customFormat="1" ht="33.950000000000003" customHeight="1">
      <c r="A135" s="101" t="s">
        <v>233</v>
      </c>
      <c r="B135" s="155" t="s">
        <v>252</v>
      </c>
      <c r="C135" s="156"/>
      <c r="D135" s="157"/>
      <c r="E135" s="110" t="s">
        <v>345</v>
      </c>
      <c r="F135" s="138" t="s">
        <v>21</v>
      </c>
      <c r="G135" s="26">
        <v>1835</v>
      </c>
      <c r="H135" s="23">
        <f t="shared" si="77"/>
        <v>68815.640326975481</v>
      </c>
      <c r="I135" s="24">
        <v>126276700</v>
      </c>
      <c r="J135" s="26">
        <v>2017</v>
      </c>
      <c r="K135" s="23">
        <f t="shared" si="82"/>
        <v>62595.941740208218</v>
      </c>
      <c r="L135" s="24">
        <v>126256014.48999998</v>
      </c>
      <c r="M135" s="26">
        <v>2017</v>
      </c>
      <c r="N135" s="23">
        <f t="shared" si="83"/>
        <v>64583.567178978679</v>
      </c>
      <c r="O135" s="24">
        <v>130265055</v>
      </c>
      <c r="P135" s="23">
        <f>G135-M135</f>
        <v>-182</v>
      </c>
      <c r="Q135" s="27">
        <f>IF(G135&lt;&gt;0,M135/G135,0)</f>
        <v>1.0991825613079018</v>
      </c>
      <c r="R135" s="23">
        <f t="shared" si="80"/>
        <v>-3988355</v>
      </c>
      <c r="S135" s="27">
        <f t="shared" si="81"/>
        <v>1.0315842510930362</v>
      </c>
      <c r="T135"/>
      <c r="U135"/>
      <c r="V135"/>
      <c r="W135"/>
      <c r="X135"/>
      <c r="Y135"/>
      <c r="Z135"/>
      <c r="AA135"/>
      <c r="AB135"/>
      <c r="AC135"/>
      <c r="AD135"/>
    </row>
    <row r="136" spans="1:30" s="6" customFormat="1" ht="33.950000000000003" customHeight="1">
      <c r="A136" s="101" t="s">
        <v>239</v>
      </c>
      <c r="B136" s="155" t="s">
        <v>256</v>
      </c>
      <c r="C136" s="156"/>
      <c r="D136" s="157"/>
      <c r="E136" s="110" t="s">
        <v>346</v>
      </c>
      <c r="F136" s="138" t="s">
        <v>22</v>
      </c>
      <c r="G136" s="26">
        <v>3828</v>
      </c>
      <c r="H136" s="23">
        <f t="shared" si="77"/>
        <v>101304.67084639499</v>
      </c>
      <c r="I136" s="24">
        <v>387794280</v>
      </c>
      <c r="J136" s="26">
        <v>2795</v>
      </c>
      <c r="K136" s="23">
        <f t="shared" si="82"/>
        <v>147032.22077638641</v>
      </c>
      <c r="L136" s="24">
        <v>410955057.06999999</v>
      </c>
      <c r="M136" s="26">
        <v>2795</v>
      </c>
      <c r="N136" s="23">
        <f t="shared" si="83"/>
        <v>140341.08694096602</v>
      </c>
      <c r="O136" s="24">
        <v>392253338</v>
      </c>
      <c r="P136" s="23">
        <f>G136-M136</f>
        <v>1033</v>
      </c>
      <c r="Q136" s="27">
        <f>IF(G136&lt;&gt;0,M136/G136,0)</f>
        <v>0.73014629049111812</v>
      </c>
      <c r="R136" s="23">
        <f t="shared" si="80"/>
        <v>-4459058</v>
      </c>
      <c r="S136" s="27">
        <f t="shared" si="81"/>
        <v>1.0114985141090787</v>
      </c>
      <c r="T136"/>
      <c r="U136"/>
      <c r="V136"/>
      <c r="W136"/>
      <c r="X136"/>
      <c r="Y136"/>
      <c r="Z136"/>
      <c r="AA136"/>
      <c r="AB136"/>
      <c r="AC136"/>
      <c r="AD136"/>
    </row>
    <row r="137" spans="1:30" s="6" customFormat="1" ht="24.95" customHeight="1">
      <c r="A137" s="139" t="s">
        <v>243</v>
      </c>
      <c r="B137" s="158" t="s">
        <v>347</v>
      </c>
      <c r="C137" s="159"/>
      <c r="D137" s="160"/>
      <c r="E137" s="107" t="s">
        <v>348</v>
      </c>
      <c r="F137" s="34" t="s">
        <v>18</v>
      </c>
      <c r="G137" s="34" t="s">
        <v>18</v>
      </c>
      <c r="H137" s="34" t="s">
        <v>18</v>
      </c>
      <c r="I137" s="24">
        <v>215152870</v>
      </c>
      <c r="J137" s="34" t="s">
        <v>18</v>
      </c>
      <c r="K137" s="34" t="s">
        <v>18</v>
      </c>
      <c r="L137" s="24">
        <v>0</v>
      </c>
      <c r="M137" s="34" t="s">
        <v>18</v>
      </c>
      <c r="N137" s="34" t="s">
        <v>18</v>
      </c>
      <c r="O137" s="24">
        <v>212804865</v>
      </c>
      <c r="P137" s="34" t="s">
        <v>18</v>
      </c>
      <c r="Q137" s="34" t="s">
        <v>18</v>
      </c>
      <c r="R137" s="31">
        <f t="shared" si="80"/>
        <v>2348005</v>
      </c>
      <c r="S137" s="35">
        <f t="shared" si="81"/>
        <v>0.98908680604632415</v>
      </c>
      <c r="T137"/>
      <c r="U137"/>
      <c r="V137"/>
      <c r="W137"/>
      <c r="X137"/>
      <c r="Y137"/>
      <c r="Z137"/>
      <c r="AA137"/>
      <c r="AB137"/>
      <c r="AC137"/>
      <c r="AD137"/>
    </row>
    <row r="138" spans="1:30" s="6" customFormat="1" ht="50.25" customHeight="1">
      <c r="A138" s="140" t="s">
        <v>31</v>
      </c>
      <c r="B138" s="121" t="s">
        <v>349</v>
      </c>
      <c r="C138" s="39" t="s">
        <v>25</v>
      </c>
      <c r="D138" s="122" t="s">
        <v>350</v>
      </c>
      <c r="E138" s="141" t="s">
        <v>351</v>
      </c>
      <c r="F138" s="142" t="s">
        <v>352</v>
      </c>
      <c r="G138" s="142" t="s">
        <v>352</v>
      </c>
      <c r="H138" s="142" t="s">
        <v>352</v>
      </c>
      <c r="I138" s="43">
        <f>I139+I140+I151+I156+I164</f>
        <v>660201070</v>
      </c>
      <c r="J138" s="142" t="s">
        <v>352</v>
      </c>
      <c r="K138" s="142" t="s">
        <v>352</v>
      </c>
      <c r="L138" s="43">
        <f>L139+L140+L151+L156+L164</f>
        <v>658430660.44000006</v>
      </c>
      <c r="M138" s="142" t="s">
        <v>352</v>
      </c>
      <c r="N138" s="142" t="s">
        <v>352</v>
      </c>
      <c r="O138" s="43">
        <f>O139+O140+O151+O156+O164</f>
        <v>565752687</v>
      </c>
      <c r="P138" s="42" t="s">
        <v>18</v>
      </c>
      <c r="Q138" s="42" t="s">
        <v>18</v>
      </c>
      <c r="R138" s="43">
        <f t="shared" si="80"/>
        <v>94448383</v>
      </c>
      <c r="S138" s="44">
        <f t="shared" si="81"/>
        <v>0.85693997284796886</v>
      </c>
      <c r="T138"/>
      <c r="U138"/>
      <c r="V138"/>
      <c r="W138"/>
      <c r="X138"/>
      <c r="Y138"/>
      <c r="Z138"/>
      <c r="AA138"/>
      <c r="AB138"/>
      <c r="AC138"/>
      <c r="AD138"/>
    </row>
    <row r="139" spans="1:30" s="6" customFormat="1" ht="33.950000000000003" customHeight="1">
      <c r="A139" s="139" t="s">
        <v>272</v>
      </c>
      <c r="B139" s="195" t="s">
        <v>353</v>
      </c>
      <c r="C139" s="196"/>
      <c r="D139" s="197"/>
      <c r="E139" s="107" t="s">
        <v>354</v>
      </c>
      <c r="F139" s="22" t="s">
        <v>19</v>
      </c>
      <c r="G139" s="26">
        <v>0</v>
      </c>
      <c r="H139" s="31">
        <f>IF(G139&lt;&gt;0,I139/G139,0)</f>
        <v>0</v>
      </c>
      <c r="I139" s="24">
        <v>0</v>
      </c>
      <c r="J139" s="26">
        <v>0</v>
      </c>
      <c r="K139" s="31">
        <f>IF(J139&lt;&gt;0,L139/J139,0)</f>
        <v>0</v>
      </c>
      <c r="L139" s="24">
        <v>0</v>
      </c>
      <c r="M139" s="26">
        <v>0</v>
      </c>
      <c r="N139" s="31">
        <f>IF(M139&lt;&gt;0,O139/M139,0)</f>
        <v>0</v>
      </c>
      <c r="O139" s="24">
        <v>0</v>
      </c>
      <c r="P139" s="23">
        <f>G139-M139</f>
        <v>0</v>
      </c>
      <c r="Q139" s="27">
        <f>IF(G139&lt;&gt;0,M139/G139,0)</f>
        <v>0</v>
      </c>
      <c r="R139" s="23">
        <f t="shared" si="80"/>
        <v>0</v>
      </c>
      <c r="S139" s="27">
        <f t="shared" si="81"/>
        <v>0</v>
      </c>
      <c r="T139"/>
      <c r="U139"/>
      <c r="V139"/>
      <c r="W139"/>
      <c r="X139"/>
      <c r="Y139"/>
      <c r="Z139"/>
      <c r="AA139"/>
      <c r="AB139"/>
      <c r="AC139"/>
      <c r="AD139"/>
    </row>
    <row r="140" spans="1:30" s="6" customFormat="1" ht="24.95" customHeight="1">
      <c r="A140" s="33" t="s">
        <v>31</v>
      </c>
      <c r="B140" s="49" t="s">
        <v>32</v>
      </c>
      <c r="C140" s="198" t="s">
        <v>25</v>
      </c>
      <c r="D140" s="143" t="s">
        <v>355</v>
      </c>
      <c r="E140" s="107" t="s">
        <v>356</v>
      </c>
      <c r="F140" s="34" t="s">
        <v>18</v>
      </c>
      <c r="G140" s="34" t="s">
        <v>18</v>
      </c>
      <c r="H140" s="34" t="s">
        <v>18</v>
      </c>
      <c r="I140" s="31">
        <f>I141+I147</f>
        <v>126274420.00000001</v>
      </c>
      <c r="J140" s="34" t="s">
        <v>18</v>
      </c>
      <c r="K140" s="34" t="s">
        <v>18</v>
      </c>
      <c r="L140" s="31">
        <f>L141+L147</f>
        <v>125303848.33999999</v>
      </c>
      <c r="M140" s="34" t="s">
        <v>18</v>
      </c>
      <c r="N140" s="34" t="s">
        <v>18</v>
      </c>
      <c r="O140" s="31">
        <f>O141+O147</f>
        <v>104836590</v>
      </c>
      <c r="P140" s="34" t="s">
        <v>18</v>
      </c>
      <c r="Q140" s="34" t="s">
        <v>18</v>
      </c>
      <c r="R140" s="31">
        <f t="shared" si="80"/>
        <v>21437830.000000015</v>
      </c>
      <c r="S140" s="35">
        <f t="shared" si="81"/>
        <v>0.8302282441685338</v>
      </c>
      <c r="T140"/>
      <c r="U140"/>
      <c r="V140"/>
      <c r="W140"/>
      <c r="X140"/>
      <c r="Y140"/>
      <c r="Z140"/>
      <c r="AA140"/>
      <c r="AB140"/>
      <c r="AC140"/>
      <c r="AD140"/>
    </row>
    <row r="141" spans="1:30" s="6" customFormat="1" ht="33.950000000000003" customHeight="1">
      <c r="A141" s="51" t="s">
        <v>35</v>
      </c>
      <c r="B141" s="144" t="s">
        <v>36</v>
      </c>
      <c r="C141" s="199"/>
      <c r="D141" s="143" t="s">
        <v>357</v>
      </c>
      <c r="E141" s="110" t="s">
        <v>358</v>
      </c>
      <c r="F141" s="15" t="s">
        <v>66</v>
      </c>
      <c r="G141" s="34">
        <f>G142+G144+G146</f>
        <v>128936</v>
      </c>
      <c r="H141" s="34" t="s">
        <v>18</v>
      </c>
      <c r="I141" s="23">
        <f>I142+I144+I145</f>
        <v>113921400.00000001</v>
      </c>
      <c r="J141" s="34">
        <f>J142+J144+J146</f>
        <v>127402</v>
      </c>
      <c r="K141" s="34" t="s">
        <v>18</v>
      </c>
      <c r="L141" s="23">
        <f>L142+L144+L145</f>
        <v>112566037.09999999</v>
      </c>
      <c r="M141" s="34">
        <f>M142+M144+M146</f>
        <v>127402</v>
      </c>
      <c r="N141" s="34" t="s">
        <v>18</v>
      </c>
      <c r="O141" s="23">
        <f>O142+O144+O145</f>
        <v>93914269</v>
      </c>
      <c r="P141" s="29" t="s">
        <v>18</v>
      </c>
      <c r="Q141" s="29" t="s">
        <v>18</v>
      </c>
      <c r="R141" s="23">
        <f t="shared" si="80"/>
        <v>20007131.000000015</v>
      </c>
      <c r="S141" s="27">
        <f t="shared" si="81"/>
        <v>0.82437776396708595</v>
      </c>
      <c r="T141"/>
      <c r="U141"/>
      <c r="V141"/>
      <c r="W141"/>
      <c r="X141"/>
      <c r="Y141"/>
      <c r="Z141"/>
      <c r="AA141"/>
      <c r="AB141"/>
      <c r="AC141"/>
      <c r="AD141"/>
    </row>
    <row r="142" spans="1:30" s="6" customFormat="1" ht="24.95" customHeight="1">
      <c r="A142" s="51" t="s">
        <v>40</v>
      </c>
      <c r="B142" s="200" t="s">
        <v>359</v>
      </c>
      <c r="C142" s="200"/>
      <c r="D142" s="200"/>
      <c r="E142" s="110" t="s">
        <v>360</v>
      </c>
      <c r="F142" s="15" t="s">
        <v>66</v>
      </c>
      <c r="G142" s="57">
        <f>G143</f>
        <v>95232</v>
      </c>
      <c r="H142" s="23">
        <f t="shared" ref="H142:H145" si="84">IF(G142&lt;&gt;0,I142/G142,0)</f>
        <v>883.54996219758084</v>
      </c>
      <c r="I142" s="23">
        <f>I143</f>
        <v>84142230.000000015</v>
      </c>
      <c r="J142" s="57">
        <f>J143</f>
        <v>94052</v>
      </c>
      <c r="K142" s="23">
        <f t="shared" ref="K142:K145" si="85">IF(J142&lt;&gt;0,L142/J142,0)</f>
        <v>883.55</v>
      </c>
      <c r="L142" s="23">
        <f>L143</f>
        <v>83099644.599999994</v>
      </c>
      <c r="M142" s="57">
        <f>M143</f>
        <v>94052</v>
      </c>
      <c r="N142" s="23">
        <f t="shared" ref="N142:N145" si="86">IF(M142&lt;&gt;0,O142/M142,0)</f>
        <v>735.0577978139753</v>
      </c>
      <c r="O142" s="23">
        <f>O143</f>
        <v>69133656</v>
      </c>
      <c r="P142" s="23">
        <f t="shared" ref="P142:P150" si="87">G142-M142</f>
        <v>1180</v>
      </c>
      <c r="Q142" s="27">
        <f t="shared" ref="Q142:Q150" si="88">IF(G142&lt;&gt;0,M142/G142,0)</f>
        <v>0.98760920698924726</v>
      </c>
      <c r="R142" s="23">
        <f t="shared" si="80"/>
        <v>15008574.000000015</v>
      </c>
      <c r="S142" s="27">
        <f t="shared" si="81"/>
        <v>0.82162852113617602</v>
      </c>
      <c r="T142"/>
      <c r="U142"/>
      <c r="V142"/>
      <c r="W142"/>
      <c r="X142"/>
      <c r="Y142"/>
      <c r="Z142"/>
      <c r="AA142"/>
      <c r="AB142"/>
      <c r="AC142"/>
      <c r="AD142"/>
    </row>
    <row r="143" spans="1:30" s="6" customFormat="1" ht="24.95" customHeight="1">
      <c r="A143" s="51"/>
      <c r="B143" s="168" t="s">
        <v>63</v>
      </c>
      <c r="C143" s="168"/>
      <c r="D143" s="168"/>
      <c r="E143" s="110" t="s">
        <v>361</v>
      </c>
      <c r="F143" s="15" t="s">
        <v>66</v>
      </c>
      <c r="G143" s="26">
        <v>95232</v>
      </c>
      <c r="H143" s="23">
        <f t="shared" si="84"/>
        <v>883.54996219758084</v>
      </c>
      <c r="I143" s="24">
        <v>84142230.000000015</v>
      </c>
      <c r="J143" s="26">
        <v>94052</v>
      </c>
      <c r="K143" s="23">
        <f t="shared" si="85"/>
        <v>883.55</v>
      </c>
      <c r="L143" s="24">
        <v>83099644.599999994</v>
      </c>
      <c r="M143" s="26">
        <v>94052</v>
      </c>
      <c r="N143" s="23">
        <f t="shared" si="86"/>
        <v>735.0577978139753</v>
      </c>
      <c r="O143" s="24">
        <v>69133656</v>
      </c>
      <c r="P143" s="23">
        <f t="shared" si="87"/>
        <v>1180</v>
      </c>
      <c r="Q143" s="27">
        <f t="shared" si="88"/>
        <v>0.98760920698924726</v>
      </c>
      <c r="R143" s="23">
        <f t="shared" si="80"/>
        <v>15008574.000000015</v>
      </c>
      <c r="S143" s="27">
        <f t="shared" si="81"/>
        <v>0.82162852113617602</v>
      </c>
      <c r="T143"/>
      <c r="U143"/>
      <c r="V143"/>
      <c r="W143"/>
      <c r="X143"/>
      <c r="Y143"/>
      <c r="Z143"/>
      <c r="AA143"/>
      <c r="AB143"/>
      <c r="AC143"/>
      <c r="AD143"/>
    </row>
    <row r="144" spans="1:30" s="6" customFormat="1" ht="24.95" customHeight="1">
      <c r="A144" s="51" t="s">
        <v>67</v>
      </c>
      <c r="B144" s="161" t="s">
        <v>293</v>
      </c>
      <c r="C144" s="161"/>
      <c r="D144" s="161"/>
      <c r="E144" s="110" t="s">
        <v>362</v>
      </c>
      <c r="F144" s="15" t="s">
        <v>66</v>
      </c>
      <c r="G144" s="26">
        <v>0</v>
      </c>
      <c r="H144" s="23">
        <f t="shared" si="84"/>
        <v>0</v>
      </c>
      <c r="I144" s="24">
        <v>0</v>
      </c>
      <c r="J144" s="26">
        <v>0</v>
      </c>
      <c r="K144" s="23">
        <f t="shared" si="85"/>
        <v>0</v>
      </c>
      <c r="L144" s="24">
        <v>0</v>
      </c>
      <c r="M144" s="26">
        <v>0</v>
      </c>
      <c r="N144" s="23">
        <f t="shared" si="86"/>
        <v>0</v>
      </c>
      <c r="O144" s="24">
        <v>0</v>
      </c>
      <c r="P144" s="23">
        <f t="shared" si="87"/>
        <v>0</v>
      </c>
      <c r="Q144" s="27">
        <f t="shared" si="88"/>
        <v>0</v>
      </c>
      <c r="R144" s="23">
        <f t="shared" si="80"/>
        <v>0</v>
      </c>
      <c r="S144" s="27">
        <f t="shared" si="81"/>
        <v>0</v>
      </c>
      <c r="T144"/>
      <c r="U144"/>
      <c r="V144"/>
      <c r="W144"/>
      <c r="X144"/>
      <c r="Y144"/>
      <c r="Z144"/>
      <c r="AA144"/>
      <c r="AB144"/>
      <c r="AC144"/>
      <c r="AD144"/>
    </row>
    <row r="145" spans="1:30" s="6" customFormat="1" ht="24.95" customHeight="1">
      <c r="A145" s="51" t="s">
        <v>71</v>
      </c>
      <c r="B145" s="176" t="s">
        <v>363</v>
      </c>
      <c r="C145" s="177"/>
      <c r="D145" s="178"/>
      <c r="E145" s="110" t="s">
        <v>364</v>
      </c>
      <c r="F145" s="19" t="s">
        <v>20</v>
      </c>
      <c r="G145" s="26">
        <v>9242</v>
      </c>
      <c r="H145" s="23">
        <f t="shared" si="84"/>
        <v>3222.1564596407707</v>
      </c>
      <c r="I145" s="24">
        <v>29779170.000000004</v>
      </c>
      <c r="J145" s="26">
        <v>9081</v>
      </c>
      <c r="K145" s="23">
        <f t="shared" si="85"/>
        <v>3244.8400506552143</v>
      </c>
      <c r="L145" s="24">
        <v>29466392.5</v>
      </c>
      <c r="M145" s="26">
        <v>9081</v>
      </c>
      <c r="N145" s="23">
        <f t="shared" si="86"/>
        <v>2728.8418676357228</v>
      </c>
      <c r="O145" s="24">
        <v>24780613</v>
      </c>
      <c r="P145" s="23">
        <f t="shared" si="87"/>
        <v>161</v>
      </c>
      <c r="Q145" s="27">
        <f t="shared" si="88"/>
        <v>0.98257952824064054</v>
      </c>
      <c r="R145" s="23">
        <f t="shared" si="80"/>
        <v>4998557.0000000037</v>
      </c>
      <c r="S145" s="27">
        <f t="shared" si="81"/>
        <v>0.83214585900144289</v>
      </c>
      <c r="T145"/>
      <c r="U145"/>
      <c r="V145"/>
      <c r="W145"/>
      <c r="X145"/>
      <c r="Y145"/>
      <c r="Z145"/>
      <c r="AA145"/>
      <c r="AB145"/>
      <c r="AC145"/>
      <c r="AD145"/>
    </row>
    <row r="146" spans="1:30" s="6" customFormat="1" ht="24.95" customHeight="1">
      <c r="A146" s="51"/>
      <c r="B146" s="175" t="s">
        <v>75</v>
      </c>
      <c r="C146" s="175"/>
      <c r="D146" s="175"/>
      <c r="E146" s="128" t="s">
        <v>365</v>
      </c>
      <c r="F146" s="32" t="s">
        <v>66</v>
      </c>
      <c r="G146" s="26">
        <v>33704</v>
      </c>
      <c r="H146" s="23">
        <f>IF(G145&lt;&gt;0,I145/G146,0)</f>
        <v>883.55002373605521</v>
      </c>
      <c r="I146" s="23" t="s">
        <v>18</v>
      </c>
      <c r="J146" s="26">
        <v>33350</v>
      </c>
      <c r="K146" s="23">
        <f>IF(J145&lt;&gt;0,L145/J146,0)</f>
        <v>883.55</v>
      </c>
      <c r="L146" s="23" t="s">
        <v>18</v>
      </c>
      <c r="M146" s="26">
        <v>33350</v>
      </c>
      <c r="N146" s="23">
        <f>IF(M145&lt;&gt;0,O145/M146,0)</f>
        <v>743.04686656671663</v>
      </c>
      <c r="O146" s="23" t="s">
        <v>18</v>
      </c>
      <c r="P146" s="23">
        <f t="shared" si="87"/>
        <v>354</v>
      </c>
      <c r="Q146" s="27">
        <f t="shared" si="88"/>
        <v>0.98949679563256587</v>
      </c>
      <c r="R146" s="29" t="s">
        <v>18</v>
      </c>
      <c r="S146" s="29" t="s">
        <v>18</v>
      </c>
      <c r="T146"/>
      <c r="U146"/>
      <c r="V146"/>
      <c r="W146"/>
      <c r="X146"/>
      <c r="Y146"/>
      <c r="Z146"/>
      <c r="AA146"/>
      <c r="AB146"/>
      <c r="AC146"/>
      <c r="AD146"/>
    </row>
    <row r="147" spans="1:30" s="6" customFormat="1" ht="24.95" customHeight="1">
      <c r="A147" s="51" t="s">
        <v>127</v>
      </c>
      <c r="B147" s="161" t="s">
        <v>366</v>
      </c>
      <c r="C147" s="161"/>
      <c r="D147" s="161"/>
      <c r="E147" s="110" t="s">
        <v>367</v>
      </c>
      <c r="F147" s="15" t="s">
        <v>21</v>
      </c>
      <c r="G147" s="26">
        <v>480</v>
      </c>
      <c r="H147" s="23">
        <f t="shared" ref="H147:H149" si="89">IF(G147&lt;&gt;0,I147/G147,0)</f>
        <v>25735.458333333332</v>
      </c>
      <c r="I147" s="24">
        <v>12353020</v>
      </c>
      <c r="J147" s="26">
        <v>482</v>
      </c>
      <c r="K147" s="23">
        <f t="shared" ref="K147" si="90">IF(J147&lt;&gt;0,L147/J147,0)</f>
        <v>26426.994273858923</v>
      </c>
      <c r="L147" s="24">
        <v>12737811.24</v>
      </c>
      <c r="M147" s="26">
        <v>482</v>
      </c>
      <c r="N147" s="23">
        <f t="shared" ref="N147" si="91">IF(M147&lt;&gt;0,O147/M147,0)</f>
        <v>22660.417012448132</v>
      </c>
      <c r="O147" s="24">
        <v>10922321</v>
      </c>
      <c r="P147" s="23">
        <f t="shared" si="87"/>
        <v>-2</v>
      </c>
      <c r="Q147" s="27">
        <f t="shared" si="88"/>
        <v>1.0041666666666667</v>
      </c>
      <c r="R147" s="23">
        <f>I147-O147</f>
        <v>1430699</v>
      </c>
      <c r="S147" s="27">
        <f>IF(I147&lt;&gt;0,O147/I147,0)</f>
        <v>0.8841822485513664</v>
      </c>
      <c r="T147"/>
      <c r="U147"/>
      <c r="V147"/>
      <c r="W147"/>
      <c r="X147"/>
      <c r="Y147"/>
      <c r="Z147"/>
      <c r="AA147"/>
      <c r="AB147"/>
      <c r="AC147"/>
      <c r="AD147"/>
    </row>
    <row r="148" spans="1:30" s="6" customFormat="1" ht="24.95" customHeight="1">
      <c r="A148" s="51"/>
      <c r="B148" s="172" t="s">
        <v>131</v>
      </c>
      <c r="C148" s="173"/>
      <c r="D148" s="174"/>
      <c r="E148" s="128" t="s">
        <v>368</v>
      </c>
      <c r="F148" s="145" t="s">
        <v>134</v>
      </c>
      <c r="G148" s="26">
        <v>6870</v>
      </c>
      <c r="H148" s="23">
        <f>IF(G148&lt;&gt;0,I147/G148,0)</f>
        <v>1798.1106259097526</v>
      </c>
      <c r="I148" s="23" t="s">
        <v>18</v>
      </c>
      <c r="J148" s="26">
        <v>7084</v>
      </c>
      <c r="K148" s="23">
        <f>IF(J148&lt;&gt;0,L147/J148,0)</f>
        <v>1798.1100000000001</v>
      </c>
      <c r="L148" s="23" t="s">
        <v>18</v>
      </c>
      <c r="M148" s="26">
        <v>7084</v>
      </c>
      <c r="N148" s="23">
        <f>IF(M148&lt;&gt;0,O147/M148,0)</f>
        <v>1541.8296160361378</v>
      </c>
      <c r="O148" s="23" t="s">
        <v>18</v>
      </c>
      <c r="P148" s="23">
        <f t="shared" si="87"/>
        <v>-214</v>
      </c>
      <c r="Q148" s="27">
        <f t="shared" si="88"/>
        <v>1.0311499272197961</v>
      </c>
      <c r="R148" s="29" t="s">
        <v>18</v>
      </c>
      <c r="S148" s="29" t="s">
        <v>18</v>
      </c>
      <c r="T148"/>
      <c r="U148"/>
      <c r="V148"/>
      <c r="W148"/>
      <c r="X148"/>
      <c r="Y148"/>
      <c r="Z148"/>
      <c r="AA148"/>
      <c r="AB148"/>
      <c r="AC148"/>
      <c r="AD148"/>
    </row>
    <row r="149" spans="1:30" s="6" customFormat="1" ht="50.1" customHeight="1">
      <c r="A149" s="79" t="s">
        <v>144</v>
      </c>
      <c r="B149" s="146" t="s">
        <v>145</v>
      </c>
      <c r="C149" s="192" t="s">
        <v>25</v>
      </c>
      <c r="D149" s="91" t="s">
        <v>369</v>
      </c>
      <c r="E149" s="110" t="s">
        <v>370</v>
      </c>
      <c r="F149" s="30" t="s">
        <v>21</v>
      </c>
      <c r="G149" s="34">
        <f>G147+G152</f>
        <v>480</v>
      </c>
      <c r="H149" s="31">
        <f t="shared" si="89"/>
        <v>25735.458333333332</v>
      </c>
      <c r="I149" s="31">
        <f>I147+I152</f>
        <v>12353020</v>
      </c>
      <c r="J149" s="34">
        <f>J147+J152</f>
        <v>482</v>
      </c>
      <c r="K149" s="31">
        <f t="shared" ref="K149" si="92">IF(J149&lt;&gt;0,L149/J149,0)</f>
        <v>26426.994273858923</v>
      </c>
      <c r="L149" s="31">
        <f>L147+L152</f>
        <v>12737811.24</v>
      </c>
      <c r="M149" s="34">
        <f>M147+M152</f>
        <v>482</v>
      </c>
      <c r="N149" s="31">
        <f t="shared" ref="N149" si="93">IF(M149&lt;&gt;0,O149/M149,0)</f>
        <v>22660.417012448132</v>
      </c>
      <c r="O149" s="31">
        <f>O147+O152</f>
        <v>10922321</v>
      </c>
      <c r="P149" s="31">
        <f t="shared" si="87"/>
        <v>-2</v>
      </c>
      <c r="Q149" s="35">
        <f t="shared" si="88"/>
        <v>1.0041666666666667</v>
      </c>
      <c r="R149" s="31">
        <f>I149-O149</f>
        <v>1430699</v>
      </c>
      <c r="S149" s="35">
        <f>IF(I149&lt;&gt;0,O149/I149,0)</f>
        <v>0.8841822485513664</v>
      </c>
      <c r="T149"/>
      <c r="U149"/>
      <c r="V149"/>
      <c r="W149"/>
      <c r="X149"/>
      <c r="Y149"/>
      <c r="Z149"/>
      <c r="AA149"/>
      <c r="AB149"/>
      <c r="AC149"/>
      <c r="AD149"/>
    </row>
    <row r="150" spans="1:30" s="6" customFormat="1" ht="24.95" customHeight="1">
      <c r="A150" s="51"/>
      <c r="B150" s="147" t="s">
        <v>131</v>
      </c>
      <c r="C150" s="192"/>
      <c r="D150" s="128" t="s">
        <v>371</v>
      </c>
      <c r="E150" s="128" t="s">
        <v>372</v>
      </c>
      <c r="F150" s="32" t="s">
        <v>134</v>
      </c>
      <c r="G150" s="87">
        <f>G148+G153</f>
        <v>6870</v>
      </c>
      <c r="H150" s="23">
        <f>IF(G150&lt;&gt;0,I149/G150,0)</f>
        <v>1798.1106259097526</v>
      </c>
      <c r="I150" s="23" t="s">
        <v>18</v>
      </c>
      <c r="J150" s="87">
        <f>J148+J153</f>
        <v>7084</v>
      </c>
      <c r="K150" s="23">
        <f>IF(J150&lt;&gt;0,L149/J150,0)</f>
        <v>1798.1100000000001</v>
      </c>
      <c r="L150" s="23" t="s">
        <v>18</v>
      </c>
      <c r="M150" s="87">
        <f>M148+M153</f>
        <v>7084</v>
      </c>
      <c r="N150" s="23">
        <f>IF(M150&lt;&gt;0,O149/M150,0)</f>
        <v>1541.8296160361378</v>
      </c>
      <c r="O150" s="23" t="s">
        <v>18</v>
      </c>
      <c r="P150" s="23">
        <f t="shared" si="87"/>
        <v>-214</v>
      </c>
      <c r="Q150" s="27">
        <f t="shared" si="88"/>
        <v>1.0311499272197961</v>
      </c>
      <c r="R150" s="29" t="s">
        <v>18</v>
      </c>
      <c r="S150" s="29" t="s">
        <v>18</v>
      </c>
      <c r="T150"/>
      <c r="U150"/>
      <c r="V150"/>
      <c r="W150"/>
      <c r="X150"/>
      <c r="Y150"/>
      <c r="Z150"/>
      <c r="AA150"/>
      <c r="AB150"/>
      <c r="AC150"/>
      <c r="AD150"/>
    </row>
    <row r="151" spans="1:30" s="6" customFormat="1" ht="33.950000000000003" customHeight="1">
      <c r="A151" s="148" t="s">
        <v>161</v>
      </c>
      <c r="B151" s="146" t="s">
        <v>162</v>
      </c>
      <c r="C151" s="192"/>
      <c r="D151" s="91" t="s">
        <v>373</v>
      </c>
      <c r="E151" s="107" t="s">
        <v>374</v>
      </c>
      <c r="F151" s="34" t="s">
        <v>18</v>
      </c>
      <c r="G151" s="34" t="s">
        <v>18</v>
      </c>
      <c r="H151" s="34" t="s">
        <v>18</v>
      </c>
      <c r="I151" s="31">
        <f>I152+I154</f>
        <v>93857660</v>
      </c>
      <c r="J151" s="34" t="s">
        <v>18</v>
      </c>
      <c r="K151" s="34" t="s">
        <v>18</v>
      </c>
      <c r="L151" s="31">
        <f>L152+L154</f>
        <v>96564284.099999994</v>
      </c>
      <c r="M151" s="34" t="s">
        <v>18</v>
      </c>
      <c r="N151" s="34" t="s">
        <v>18</v>
      </c>
      <c r="O151" s="31">
        <f>O152+O154</f>
        <v>89032222</v>
      </c>
      <c r="P151" s="34" t="s">
        <v>18</v>
      </c>
      <c r="Q151" s="34" t="s">
        <v>18</v>
      </c>
      <c r="R151" s="31">
        <f>I151-O151</f>
        <v>4825438</v>
      </c>
      <c r="S151" s="35">
        <f>IF(I151&lt;&gt;0,O151/I151,0)</f>
        <v>0.94858770184553931</v>
      </c>
      <c r="T151"/>
      <c r="U151"/>
      <c r="V151"/>
      <c r="W151"/>
      <c r="X151"/>
      <c r="Y151"/>
      <c r="Z151"/>
      <c r="AA151"/>
      <c r="AB151"/>
      <c r="AC151"/>
      <c r="AD151"/>
    </row>
    <row r="152" spans="1:30" s="6" customFormat="1" ht="24.95" customHeight="1">
      <c r="A152" s="92" t="s">
        <v>165</v>
      </c>
      <c r="B152" s="161" t="s">
        <v>166</v>
      </c>
      <c r="C152" s="161"/>
      <c r="D152" s="161"/>
      <c r="E152" s="110" t="s">
        <v>375</v>
      </c>
      <c r="F152" s="16" t="s">
        <v>169</v>
      </c>
      <c r="G152" s="26">
        <v>0</v>
      </c>
      <c r="H152" s="23">
        <f t="shared" ref="H152" si="94">IF(G152&lt;&gt;0,I152/G152,0)</f>
        <v>0</v>
      </c>
      <c r="I152" s="24">
        <v>0</v>
      </c>
      <c r="J152" s="26">
        <v>0</v>
      </c>
      <c r="K152" s="23">
        <f t="shared" ref="K152" si="95">IF(J152&lt;&gt;0,L152/J152,0)</f>
        <v>0</v>
      </c>
      <c r="L152" s="24">
        <v>0</v>
      </c>
      <c r="M152" s="26">
        <v>0</v>
      </c>
      <c r="N152" s="23">
        <f t="shared" ref="N152" si="96">IF(M152&lt;&gt;0,O152/M152,0)</f>
        <v>0</v>
      </c>
      <c r="O152" s="24">
        <v>0</v>
      </c>
      <c r="P152" s="23">
        <f>G152-M152</f>
        <v>0</v>
      </c>
      <c r="Q152" s="27">
        <f>IF(G152&lt;&gt;0,M152/G152,0)</f>
        <v>0</v>
      </c>
      <c r="R152" s="23">
        <f>I152-O152</f>
        <v>0</v>
      </c>
      <c r="S152" s="27">
        <f>IF(I152&lt;&gt;0,O152/I152,0)</f>
        <v>0</v>
      </c>
      <c r="T152"/>
      <c r="U152"/>
      <c r="V152"/>
      <c r="W152"/>
      <c r="X152"/>
      <c r="Y152"/>
      <c r="Z152"/>
      <c r="AA152"/>
      <c r="AB152"/>
      <c r="AC152"/>
      <c r="AD152"/>
    </row>
    <row r="153" spans="1:30" s="6" customFormat="1" ht="24.95" customHeight="1">
      <c r="A153" s="92"/>
      <c r="B153" s="193" t="s">
        <v>131</v>
      </c>
      <c r="C153" s="193"/>
      <c r="D153" s="193"/>
      <c r="E153" s="128" t="s">
        <v>376</v>
      </c>
      <c r="F153" s="32" t="s">
        <v>21</v>
      </c>
      <c r="G153" s="26">
        <v>0</v>
      </c>
      <c r="H153" s="23">
        <f>IF(G153&lt;&gt;0,I152/G153,0)</f>
        <v>0</v>
      </c>
      <c r="I153" s="23" t="s">
        <v>18</v>
      </c>
      <c r="J153" s="26">
        <v>0</v>
      </c>
      <c r="K153" s="23">
        <f>IF(J153&lt;&gt;0,L152/J153,0)</f>
        <v>0</v>
      </c>
      <c r="L153" s="23" t="s">
        <v>18</v>
      </c>
      <c r="M153" s="26">
        <v>0</v>
      </c>
      <c r="N153" s="23">
        <f>IF(M153&lt;&gt;0,O152/M153,0)</f>
        <v>0</v>
      </c>
      <c r="O153" s="23" t="s">
        <v>18</v>
      </c>
      <c r="P153" s="23">
        <f>G153-M153</f>
        <v>0</v>
      </c>
      <c r="Q153" s="27">
        <f>IF(G153&lt;&gt;0,M153/G153,0)</f>
        <v>0</v>
      </c>
      <c r="R153" s="29" t="s">
        <v>18</v>
      </c>
      <c r="S153" s="29" t="s">
        <v>18</v>
      </c>
      <c r="T153"/>
      <c r="U153"/>
      <c r="V153"/>
      <c r="W153"/>
      <c r="X153"/>
      <c r="Y153"/>
      <c r="Z153"/>
      <c r="AA153"/>
      <c r="AB153"/>
      <c r="AC153"/>
      <c r="AD153"/>
    </row>
    <row r="154" spans="1:30" s="6" customFormat="1" ht="24.95" customHeight="1">
      <c r="A154" s="92" t="s">
        <v>182</v>
      </c>
      <c r="B154" s="168" t="s">
        <v>183</v>
      </c>
      <c r="C154" s="168"/>
      <c r="D154" s="168"/>
      <c r="E154" s="110" t="s">
        <v>377</v>
      </c>
      <c r="F154" s="16" t="s">
        <v>22</v>
      </c>
      <c r="G154" s="26">
        <v>1265</v>
      </c>
      <c r="H154" s="23">
        <f t="shared" ref="H154" si="97">IF(G154&lt;&gt;0,I154/G154,0)</f>
        <v>74195.77865612648</v>
      </c>
      <c r="I154" s="24">
        <v>93857660</v>
      </c>
      <c r="J154" s="26">
        <v>1310</v>
      </c>
      <c r="K154" s="23">
        <f t="shared" ref="K154" si="98">IF(J154&lt;&gt;0,L154/J154,0)</f>
        <v>73713.193969465647</v>
      </c>
      <c r="L154" s="24">
        <v>96564284.099999994</v>
      </c>
      <c r="M154" s="26">
        <v>1310</v>
      </c>
      <c r="N154" s="23">
        <f t="shared" ref="N154" si="99">IF(M154&lt;&gt;0,O154/M154,0)</f>
        <v>67963.528244274814</v>
      </c>
      <c r="O154" s="24">
        <v>89032222</v>
      </c>
      <c r="P154" s="23">
        <f>G154-M154</f>
        <v>-45</v>
      </c>
      <c r="Q154" s="27">
        <f>IF(G154&lt;&gt;0,M154/G154,0)</f>
        <v>1.0355731225296443</v>
      </c>
      <c r="R154" s="23">
        <f>I154-O154</f>
        <v>4825438</v>
      </c>
      <c r="S154" s="27">
        <f>IF(I154&lt;&gt;0,O154/I154,0)</f>
        <v>0.94858770184553931</v>
      </c>
      <c r="T154"/>
      <c r="U154"/>
      <c r="V154"/>
      <c r="W154"/>
      <c r="X154"/>
      <c r="Y154"/>
      <c r="Z154"/>
      <c r="AA154"/>
      <c r="AB154"/>
      <c r="AC154"/>
      <c r="AD154"/>
    </row>
    <row r="155" spans="1:30" s="6" customFormat="1" ht="24.95" customHeight="1">
      <c r="A155" s="92"/>
      <c r="B155" s="175" t="s">
        <v>186</v>
      </c>
      <c r="C155" s="175"/>
      <c r="D155" s="175"/>
      <c r="E155" s="128" t="s">
        <v>378</v>
      </c>
      <c r="F155" s="85" t="s">
        <v>189</v>
      </c>
      <c r="G155" s="26">
        <v>17192</v>
      </c>
      <c r="H155" s="23">
        <f>IF(G155&lt;&gt;0,I154/G155,0)</f>
        <v>5459.379944160074</v>
      </c>
      <c r="I155" s="23" t="s">
        <v>18</v>
      </c>
      <c r="J155" s="26">
        <v>17675</v>
      </c>
      <c r="K155" s="23">
        <f>IF(J155&lt;&gt;0,L154/J155,0)</f>
        <v>5463.325833097595</v>
      </c>
      <c r="L155" s="23" t="s">
        <v>18</v>
      </c>
      <c r="M155" s="26">
        <v>17675</v>
      </c>
      <c r="N155" s="23">
        <f>IF(M155&lt;&gt;0,O154/M155,0)</f>
        <v>5037.1837057991515</v>
      </c>
      <c r="O155" s="23" t="s">
        <v>18</v>
      </c>
      <c r="P155" s="23">
        <f>G155-M155</f>
        <v>-483</v>
      </c>
      <c r="Q155" s="27">
        <f>IF(G155&lt;&gt;0,M155/G155,0)</f>
        <v>1.0280944625407167</v>
      </c>
      <c r="R155" s="29" t="s">
        <v>18</v>
      </c>
      <c r="S155" s="29" t="s">
        <v>18</v>
      </c>
      <c r="T155"/>
      <c r="U155"/>
      <c r="V155"/>
      <c r="W155"/>
      <c r="X155"/>
      <c r="Y155"/>
      <c r="Z155"/>
      <c r="AA155"/>
      <c r="AB155"/>
      <c r="AC155"/>
      <c r="AD155"/>
    </row>
    <row r="156" spans="1:30" s="6" customFormat="1" ht="33.950000000000003" customHeight="1">
      <c r="A156" s="79" t="s">
        <v>214</v>
      </c>
      <c r="B156" s="100" t="s">
        <v>215</v>
      </c>
      <c r="C156" s="194" t="s">
        <v>25</v>
      </c>
      <c r="D156" s="91" t="s">
        <v>379</v>
      </c>
      <c r="E156" s="107" t="s">
        <v>380</v>
      </c>
      <c r="F156" s="34" t="s">
        <v>18</v>
      </c>
      <c r="G156" s="34" t="s">
        <v>18</v>
      </c>
      <c r="H156" s="34" t="s">
        <v>18</v>
      </c>
      <c r="I156" s="149">
        <f>I157+I161+I163</f>
        <v>434559130</v>
      </c>
      <c r="J156" s="34" t="s">
        <v>18</v>
      </c>
      <c r="K156" s="34" t="s">
        <v>18</v>
      </c>
      <c r="L156" s="149">
        <f>L157+L161+L163</f>
        <v>436562528</v>
      </c>
      <c r="M156" s="34" t="s">
        <v>18</v>
      </c>
      <c r="N156" s="34" t="s">
        <v>18</v>
      </c>
      <c r="O156" s="149">
        <f>O157+O161+O163</f>
        <v>366544288</v>
      </c>
      <c r="P156" s="34" t="s">
        <v>18</v>
      </c>
      <c r="Q156" s="34" t="s">
        <v>18</v>
      </c>
      <c r="R156" s="31">
        <f t="shared" ref="R156:R178" si="100">I156-O156</f>
        <v>68014842</v>
      </c>
      <c r="S156" s="35">
        <f t="shared" ref="S156:S178" si="101">IF(I156&lt;&gt;0,O156/I156,0)</f>
        <v>0.84348541474666516</v>
      </c>
      <c r="T156"/>
      <c r="U156"/>
      <c r="V156"/>
      <c r="W156"/>
      <c r="X156"/>
      <c r="Y156"/>
      <c r="Z156"/>
      <c r="AA156"/>
      <c r="AB156"/>
      <c r="AC156"/>
      <c r="AD156"/>
    </row>
    <row r="157" spans="1:30" s="6" customFormat="1" ht="33.950000000000003" customHeight="1">
      <c r="A157" s="101" t="s">
        <v>218</v>
      </c>
      <c r="B157" s="102" t="s">
        <v>219</v>
      </c>
      <c r="C157" s="194"/>
      <c r="D157" s="150" t="s">
        <v>381</v>
      </c>
      <c r="E157" s="110" t="s">
        <v>382</v>
      </c>
      <c r="F157" s="16" t="s">
        <v>66</v>
      </c>
      <c r="G157" s="151">
        <f>G158+G159</f>
        <v>6539</v>
      </c>
      <c r="H157" s="23">
        <f t="shared" ref="H157:H163" si="102">IF(G157&lt;&gt;0,I157/G157,0)</f>
        <v>4650.3196207371147</v>
      </c>
      <c r="I157" s="152">
        <f>I158+I159</f>
        <v>30408439.999999996</v>
      </c>
      <c r="J157" s="151">
        <f>J158+J159</f>
        <v>6438</v>
      </c>
      <c r="K157" s="23">
        <f t="shared" ref="K157:K163" si="103">IF(J157&lt;&gt;0,L157/J157,0)</f>
        <v>4638.5315004659842</v>
      </c>
      <c r="L157" s="152">
        <f>L158+L159</f>
        <v>29862865.800000004</v>
      </c>
      <c r="M157" s="151">
        <f>M158+M159</f>
        <v>6438</v>
      </c>
      <c r="N157" s="23">
        <f t="shared" ref="N157:N163" si="104">IF(M157&lt;&gt;0,O157/M157,0)</f>
        <v>3950.918608263436</v>
      </c>
      <c r="O157" s="152">
        <f>O158+O159</f>
        <v>25436014</v>
      </c>
      <c r="P157" s="23">
        <f t="shared" ref="P157:P163" si="105">G157-M157</f>
        <v>101</v>
      </c>
      <c r="Q157" s="27">
        <f t="shared" ref="Q157:Q163" si="106">IF(G157&lt;&gt;0,M157/G157,0)</f>
        <v>0.98455421318244385</v>
      </c>
      <c r="R157" s="23">
        <f t="shared" si="100"/>
        <v>4972425.9999999963</v>
      </c>
      <c r="S157" s="27">
        <f t="shared" si="101"/>
        <v>0.83647875392489723</v>
      </c>
      <c r="T157"/>
      <c r="U157"/>
      <c r="V157"/>
      <c r="W157"/>
      <c r="X157"/>
      <c r="Y157"/>
      <c r="Z157"/>
      <c r="AA157"/>
      <c r="AB157"/>
      <c r="AC157"/>
      <c r="AD157"/>
    </row>
    <row r="158" spans="1:30" s="6" customFormat="1" ht="33.950000000000003" customHeight="1">
      <c r="A158" s="51" t="s">
        <v>222</v>
      </c>
      <c r="B158" s="176" t="s">
        <v>223</v>
      </c>
      <c r="C158" s="177"/>
      <c r="D158" s="178"/>
      <c r="E158" s="110" t="s">
        <v>224</v>
      </c>
      <c r="F158" s="16" t="s">
        <v>66</v>
      </c>
      <c r="G158" s="26">
        <v>80</v>
      </c>
      <c r="H158" s="23">
        <f t="shared" si="102"/>
        <v>946</v>
      </c>
      <c r="I158" s="24">
        <v>75680</v>
      </c>
      <c r="J158" s="26">
        <v>99</v>
      </c>
      <c r="K158" s="23">
        <f t="shared" si="103"/>
        <v>946</v>
      </c>
      <c r="L158" s="24">
        <v>93654</v>
      </c>
      <c r="M158" s="26">
        <v>99</v>
      </c>
      <c r="N158" s="23">
        <f t="shared" si="104"/>
        <v>785.18181818181813</v>
      </c>
      <c r="O158" s="24">
        <v>77733</v>
      </c>
      <c r="P158" s="23">
        <f t="shared" si="105"/>
        <v>-19</v>
      </c>
      <c r="Q158" s="27">
        <f t="shared" si="106"/>
        <v>1.2375</v>
      </c>
      <c r="R158" s="23">
        <f t="shared" si="100"/>
        <v>-2053</v>
      </c>
      <c r="S158" s="27">
        <f t="shared" si="101"/>
        <v>1.0271273784355179</v>
      </c>
      <c r="T158"/>
      <c r="U158"/>
      <c r="V158"/>
      <c r="W158"/>
      <c r="X158"/>
      <c r="Y158"/>
      <c r="Z158"/>
      <c r="AA158"/>
      <c r="AB158"/>
      <c r="AC158"/>
      <c r="AD158"/>
    </row>
    <row r="159" spans="1:30" s="6" customFormat="1" ht="24.95" customHeight="1">
      <c r="A159" s="51" t="s">
        <v>226</v>
      </c>
      <c r="B159" s="176" t="s">
        <v>227</v>
      </c>
      <c r="C159" s="177"/>
      <c r="D159" s="178"/>
      <c r="E159" s="110" t="s">
        <v>228</v>
      </c>
      <c r="F159" s="16" t="s">
        <v>66</v>
      </c>
      <c r="G159" s="26">
        <v>6459</v>
      </c>
      <c r="H159" s="23">
        <f t="shared" si="102"/>
        <v>4696.2006502554568</v>
      </c>
      <c r="I159" s="24">
        <v>30332759.999999996</v>
      </c>
      <c r="J159" s="26">
        <v>6339</v>
      </c>
      <c r="K159" s="23">
        <f t="shared" si="103"/>
        <v>4696.2000000000007</v>
      </c>
      <c r="L159" s="24">
        <v>29769211.800000004</v>
      </c>
      <c r="M159" s="26">
        <v>6339</v>
      </c>
      <c r="N159" s="23">
        <f t="shared" si="104"/>
        <v>4000.3598359362677</v>
      </c>
      <c r="O159" s="24">
        <v>25358281</v>
      </c>
      <c r="P159" s="23">
        <f t="shared" si="105"/>
        <v>120</v>
      </c>
      <c r="Q159" s="27">
        <f t="shared" si="106"/>
        <v>0.98142127264282397</v>
      </c>
      <c r="R159" s="23">
        <f t="shared" si="100"/>
        <v>4974478.9999999963</v>
      </c>
      <c r="S159" s="27">
        <f t="shared" si="101"/>
        <v>0.83600308709131654</v>
      </c>
      <c r="T159"/>
      <c r="U159"/>
      <c r="V159"/>
      <c r="W159"/>
      <c r="X159"/>
      <c r="Y159"/>
      <c r="Z159"/>
      <c r="AA159"/>
      <c r="AB159"/>
      <c r="AC159"/>
      <c r="AD159"/>
    </row>
    <row r="160" spans="1:30" s="6" customFormat="1" ht="24.95" customHeight="1">
      <c r="A160" s="51"/>
      <c r="B160" s="180" t="s">
        <v>230</v>
      </c>
      <c r="C160" s="181"/>
      <c r="D160" s="182"/>
      <c r="E160" s="132" t="s">
        <v>231</v>
      </c>
      <c r="F160" s="99" t="s">
        <v>66</v>
      </c>
      <c r="G160" s="26">
        <v>57</v>
      </c>
      <c r="H160" s="23">
        <f t="shared" si="102"/>
        <v>4366.6491228070181</v>
      </c>
      <c r="I160" s="24">
        <v>248899.00000000003</v>
      </c>
      <c r="J160" s="26">
        <v>53</v>
      </c>
      <c r="K160" s="23">
        <f t="shared" si="103"/>
        <v>4696.2</v>
      </c>
      <c r="L160" s="24">
        <v>248898.6</v>
      </c>
      <c r="M160" s="26">
        <v>53</v>
      </c>
      <c r="N160" s="23">
        <f t="shared" si="104"/>
        <v>4477.5094339622638</v>
      </c>
      <c r="O160" s="24">
        <v>237308</v>
      </c>
      <c r="P160" s="23">
        <f t="shared" si="105"/>
        <v>4</v>
      </c>
      <c r="Q160" s="27">
        <f t="shared" si="106"/>
        <v>0.92982456140350878</v>
      </c>
      <c r="R160" s="23">
        <f t="shared" si="100"/>
        <v>11591.000000000029</v>
      </c>
      <c r="S160" s="27">
        <f t="shared" si="101"/>
        <v>0.95343090972643507</v>
      </c>
      <c r="T160"/>
      <c r="U160"/>
      <c r="V160"/>
      <c r="W160"/>
      <c r="X160"/>
      <c r="Y160"/>
      <c r="Z160"/>
      <c r="AA160"/>
      <c r="AB160"/>
      <c r="AC160"/>
      <c r="AD160"/>
    </row>
    <row r="161" spans="1:30" s="6" customFormat="1" ht="33.950000000000003" customHeight="1">
      <c r="A161" s="51" t="s">
        <v>233</v>
      </c>
      <c r="B161" s="176" t="s">
        <v>234</v>
      </c>
      <c r="C161" s="177"/>
      <c r="D161" s="178"/>
      <c r="E161" s="110" t="s">
        <v>235</v>
      </c>
      <c r="F161" s="16" t="s">
        <v>189</v>
      </c>
      <c r="G161" s="26">
        <v>72609</v>
      </c>
      <c r="H161" s="23">
        <f t="shared" si="102"/>
        <v>5566.1238964866616</v>
      </c>
      <c r="I161" s="24">
        <v>404150690</v>
      </c>
      <c r="J161" s="26">
        <v>72791</v>
      </c>
      <c r="K161" s="23">
        <f t="shared" si="103"/>
        <v>5587.2245497382919</v>
      </c>
      <c r="L161" s="24">
        <v>406699662.19999999</v>
      </c>
      <c r="M161" s="26">
        <v>72791</v>
      </c>
      <c r="N161" s="23">
        <f t="shared" si="104"/>
        <v>4686.1325438584445</v>
      </c>
      <c r="O161" s="24">
        <v>341108274</v>
      </c>
      <c r="P161" s="23">
        <f t="shared" si="105"/>
        <v>-182</v>
      </c>
      <c r="Q161" s="27">
        <f t="shared" si="106"/>
        <v>1.0025065763197401</v>
      </c>
      <c r="R161" s="23">
        <f t="shared" si="100"/>
        <v>63042416</v>
      </c>
      <c r="S161" s="27">
        <f t="shared" si="101"/>
        <v>0.84401259837017717</v>
      </c>
      <c r="T161"/>
      <c r="U161"/>
      <c r="V161"/>
      <c r="W161"/>
      <c r="X161"/>
      <c r="Y161"/>
      <c r="Z161"/>
      <c r="AA161"/>
      <c r="AB161"/>
      <c r="AC161"/>
      <c r="AD161"/>
    </row>
    <row r="162" spans="1:30" s="6" customFormat="1" ht="33.950000000000003" customHeight="1">
      <c r="A162" s="51"/>
      <c r="B162" s="180" t="s">
        <v>230</v>
      </c>
      <c r="C162" s="181"/>
      <c r="D162" s="182"/>
      <c r="E162" s="132" t="s">
        <v>237</v>
      </c>
      <c r="F162" s="99" t="s">
        <v>189</v>
      </c>
      <c r="G162" s="26">
        <v>1344</v>
      </c>
      <c r="H162" s="23">
        <f t="shared" si="102"/>
        <v>5797.9732142857147</v>
      </c>
      <c r="I162" s="24">
        <v>7792476</v>
      </c>
      <c r="J162" s="26">
        <v>1119</v>
      </c>
      <c r="K162" s="23">
        <f t="shared" si="103"/>
        <v>6963.7855227882037</v>
      </c>
      <c r="L162" s="24">
        <v>7792476</v>
      </c>
      <c r="M162" s="26">
        <v>1119</v>
      </c>
      <c r="N162" s="23">
        <f t="shared" si="104"/>
        <v>6639.4924039320822</v>
      </c>
      <c r="O162" s="24">
        <v>7429592</v>
      </c>
      <c r="P162" s="23">
        <f t="shared" si="105"/>
        <v>225</v>
      </c>
      <c r="Q162" s="27">
        <f t="shared" si="106"/>
        <v>0.8325892857142857</v>
      </c>
      <c r="R162" s="23">
        <f t="shared" si="100"/>
        <v>362884</v>
      </c>
      <c r="S162" s="27">
        <f t="shared" si="101"/>
        <v>0.95343148955479617</v>
      </c>
      <c r="T162"/>
      <c r="U162"/>
      <c r="V162"/>
      <c r="W162"/>
      <c r="X162"/>
      <c r="Y162"/>
      <c r="Z162"/>
      <c r="AA162"/>
      <c r="AB162"/>
      <c r="AC162"/>
      <c r="AD162"/>
    </row>
    <row r="163" spans="1:30" s="6" customFormat="1" ht="24.95" customHeight="1">
      <c r="A163" s="51" t="s">
        <v>239</v>
      </c>
      <c r="B163" s="183" t="s">
        <v>240</v>
      </c>
      <c r="C163" s="184"/>
      <c r="D163" s="185"/>
      <c r="E163" s="110" t="s">
        <v>241</v>
      </c>
      <c r="F163" s="16" t="s">
        <v>21</v>
      </c>
      <c r="G163" s="26">
        <v>0</v>
      </c>
      <c r="H163" s="23">
        <f t="shared" si="102"/>
        <v>0</v>
      </c>
      <c r="I163" s="24">
        <v>0</v>
      </c>
      <c r="J163" s="26">
        <v>0</v>
      </c>
      <c r="K163" s="23">
        <f t="shared" si="103"/>
        <v>0</v>
      </c>
      <c r="L163" s="24">
        <v>0</v>
      </c>
      <c r="M163" s="26">
        <v>0</v>
      </c>
      <c r="N163" s="23">
        <f t="shared" si="104"/>
        <v>0</v>
      </c>
      <c r="O163" s="24">
        <v>0</v>
      </c>
      <c r="P163" s="23">
        <f t="shared" si="105"/>
        <v>0</v>
      </c>
      <c r="Q163" s="27">
        <f t="shared" si="106"/>
        <v>0</v>
      </c>
      <c r="R163" s="23">
        <f t="shared" si="100"/>
        <v>0</v>
      </c>
      <c r="S163" s="27">
        <f t="shared" si="101"/>
        <v>0</v>
      </c>
      <c r="T163"/>
      <c r="U163"/>
      <c r="V163"/>
      <c r="W163"/>
      <c r="X163"/>
      <c r="Y163"/>
      <c r="Z163"/>
      <c r="AA163"/>
      <c r="AB163"/>
      <c r="AC163"/>
      <c r="AD163"/>
    </row>
    <row r="164" spans="1:30" s="6" customFormat="1" ht="24.95" customHeight="1">
      <c r="A164" s="33" t="s">
        <v>243</v>
      </c>
      <c r="B164" s="186" t="s">
        <v>347</v>
      </c>
      <c r="C164" s="186"/>
      <c r="D164" s="186"/>
      <c r="E164" s="107" t="s">
        <v>383</v>
      </c>
      <c r="F164" s="34" t="s">
        <v>18</v>
      </c>
      <c r="G164" s="34" t="s">
        <v>18</v>
      </c>
      <c r="H164" s="34" t="s">
        <v>18</v>
      </c>
      <c r="I164" s="24">
        <v>5509860</v>
      </c>
      <c r="J164" s="34" t="s">
        <v>18</v>
      </c>
      <c r="K164" s="34" t="s">
        <v>18</v>
      </c>
      <c r="L164" s="24">
        <v>0</v>
      </c>
      <c r="M164" s="34" t="s">
        <v>18</v>
      </c>
      <c r="N164" s="34" t="s">
        <v>18</v>
      </c>
      <c r="O164" s="24">
        <v>5339587</v>
      </c>
      <c r="P164" s="29" t="s">
        <v>18</v>
      </c>
      <c r="Q164" s="29" t="s">
        <v>18</v>
      </c>
      <c r="R164" s="23">
        <f t="shared" si="100"/>
        <v>170273</v>
      </c>
      <c r="S164" s="27">
        <f t="shared" si="101"/>
        <v>0.96909667396267785</v>
      </c>
      <c r="T164"/>
      <c r="U164"/>
      <c r="V164"/>
      <c r="W164"/>
      <c r="X164"/>
      <c r="Y164"/>
      <c r="Z164"/>
      <c r="AA164"/>
      <c r="AB164"/>
      <c r="AC164"/>
      <c r="AD164"/>
    </row>
    <row r="165" spans="1:30" s="6" customFormat="1" ht="53.25" customHeight="1">
      <c r="A165" s="120" t="s">
        <v>144</v>
      </c>
      <c r="B165" s="121" t="s">
        <v>384</v>
      </c>
      <c r="C165" s="39" t="s">
        <v>25</v>
      </c>
      <c r="D165" s="122" t="s">
        <v>385</v>
      </c>
      <c r="E165" s="141" t="s">
        <v>386</v>
      </c>
      <c r="F165" s="42" t="s">
        <v>18</v>
      </c>
      <c r="G165" s="42" t="s">
        <v>18</v>
      </c>
      <c r="H165" s="42" t="s">
        <v>18</v>
      </c>
      <c r="I165" s="43">
        <f>I166+I167+I204+I218+I222</f>
        <v>0</v>
      </c>
      <c r="J165" s="42" t="s">
        <v>18</v>
      </c>
      <c r="K165" s="42" t="s">
        <v>18</v>
      </c>
      <c r="L165" s="43">
        <f>L166+L167+L204+L218+L222</f>
        <v>0</v>
      </c>
      <c r="M165" s="42" t="s">
        <v>18</v>
      </c>
      <c r="N165" s="42" t="s">
        <v>18</v>
      </c>
      <c r="O165" s="43">
        <f>O166+O167+O204+O218+O222</f>
        <v>0</v>
      </c>
      <c r="P165" s="42" t="s">
        <v>18</v>
      </c>
      <c r="Q165" s="42" t="s">
        <v>18</v>
      </c>
      <c r="R165" s="124">
        <f t="shared" si="100"/>
        <v>0</v>
      </c>
      <c r="S165" s="44">
        <f t="shared" si="101"/>
        <v>0</v>
      </c>
      <c r="T165"/>
      <c r="U165"/>
      <c r="V165"/>
      <c r="W165"/>
      <c r="X165"/>
      <c r="Y165"/>
      <c r="Z165"/>
      <c r="AA165"/>
      <c r="AB165"/>
      <c r="AC165"/>
      <c r="AD165"/>
    </row>
    <row r="166" spans="1:30" s="6" customFormat="1" ht="33.950000000000003" customHeight="1">
      <c r="A166" s="33">
        <v>1</v>
      </c>
      <c r="B166" s="187" t="s">
        <v>276</v>
      </c>
      <c r="C166" s="188"/>
      <c r="D166" s="189"/>
      <c r="E166" s="107" t="s">
        <v>387</v>
      </c>
      <c r="F166" s="22" t="s">
        <v>19</v>
      </c>
      <c r="G166" s="26"/>
      <c r="H166" s="31">
        <f>IF(G166&lt;&gt;0,I166/G166,0)</f>
        <v>0</v>
      </c>
      <c r="I166" s="24"/>
      <c r="J166" s="26"/>
      <c r="K166" s="31">
        <f>IF(J166&lt;&gt;0,L166/J166,0)</f>
        <v>0</v>
      </c>
      <c r="L166" s="24"/>
      <c r="M166" s="26"/>
      <c r="N166" s="31">
        <f>IF(M166&lt;&gt;0,O166/M166,0)</f>
        <v>0</v>
      </c>
      <c r="O166" s="24"/>
      <c r="P166" s="31">
        <f>G166-M166</f>
        <v>0</v>
      </c>
      <c r="Q166" s="35">
        <f>IF(G166&lt;&gt;0,M166/G166,0)</f>
        <v>0</v>
      </c>
      <c r="R166" s="31">
        <f t="shared" si="100"/>
        <v>0</v>
      </c>
      <c r="S166" s="35">
        <f t="shared" si="101"/>
        <v>0</v>
      </c>
      <c r="T166"/>
      <c r="U166"/>
      <c r="V166"/>
      <c r="W166"/>
      <c r="X166"/>
      <c r="Y166"/>
      <c r="Z166"/>
      <c r="AA166"/>
      <c r="AB166"/>
      <c r="AC166"/>
      <c r="AD166"/>
    </row>
    <row r="167" spans="1:30" s="6" customFormat="1" ht="57" customHeight="1">
      <c r="A167" s="33" t="s">
        <v>31</v>
      </c>
      <c r="B167" s="49" t="s">
        <v>32</v>
      </c>
      <c r="C167" s="46" t="s">
        <v>25</v>
      </c>
      <c r="D167" s="50" t="s">
        <v>388</v>
      </c>
      <c r="E167" s="107" t="s">
        <v>389</v>
      </c>
      <c r="F167" s="34" t="s">
        <v>18</v>
      </c>
      <c r="G167" s="34" t="s">
        <v>18</v>
      </c>
      <c r="H167" s="34" t="s">
        <v>18</v>
      </c>
      <c r="I167" s="31">
        <f>I168+I195</f>
        <v>0</v>
      </c>
      <c r="J167" s="34" t="s">
        <v>18</v>
      </c>
      <c r="K167" s="34" t="s">
        <v>18</v>
      </c>
      <c r="L167" s="31">
        <f>L168+L195</f>
        <v>0</v>
      </c>
      <c r="M167" s="34" t="s">
        <v>18</v>
      </c>
      <c r="N167" s="34" t="s">
        <v>18</v>
      </c>
      <c r="O167" s="31">
        <f>O168+O195</f>
        <v>0</v>
      </c>
      <c r="P167" s="34" t="s">
        <v>18</v>
      </c>
      <c r="Q167" s="34" t="s">
        <v>18</v>
      </c>
      <c r="R167" s="31">
        <f t="shared" si="100"/>
        <v>0</v>
      </c>
      <c r="S167" s="35">
        <f t="shared" si="101"/>
        <v>0</v>
      </c>
      <c r="T167"/>
      <c r="U167"/>
      <c r="V167"/>
      <c r="W167"/>
      <c r="X167"/>
      <c r="Y167"/>
      <c r="Z167"/>
      <c r="AA167"/>
      <c r="AB167"/>
      <c r="AC167"/>
      <c r="AD167"/>
    </row>
    <row r="168" spans="1:30" s="6" customFormat="1" ht="46.5" customHeight="1">
      <c r="A168" s="51" t="s">
        <v>35</v>
      </c>
      <c r="B168" s="52" t="s">
        <v>36</v>
      </c>
      <c r="C168" s="190" t="s">
        <v>25</v>
      </c>
      <c r="D168" s="56" t="s">
        <v>390</v>
      </c>
      <c r="E168" s="110" t="s">
        <v>391</v>
      </c>
      <c r="F168" s="15" t="s">
        <v>39</v>
      </c>
      <c r="G168" s="34" t="s">
        <v>18</v>
      </c>
      <c r="H168" s="34" t="s">
        <v>18</v>
      </c>
      <c r="I168" s="23">
        <f>I169+I177+I178+I188+I190+I194</f>
        <v>0</v>
      </c>
      <c r="J168" s="34" t="s">
        <v>18</v>
      </c>
      <c r="K168" s="34" t="s">
        <v>18</v>
      </c>
      <c r="L168" s="23">
        <f>L169+L177+L178+L188+L190+L194</f>
        <v>0</v>
      </c>
      <c r="M168" s="34" t="s">
        <v>18</v>
      </c>
      <c r="N168" s="34" t="s">
        <v>18</v>
      </c>
      <c r="O168" s="23">
        <f>O169+O177+O178+O188+O190+O194</f>
        <v>0</v>
      </c>
      <c r="P168" s="29" t="s">
        <v>18</v>
      </c>
      <c r="Q168" s="29" t="s">
        <v>18</v>
      </c>
      <c r="R168" s="23">
        <f t="shared" si="100"/>
        <v>0</v>
      </c>
      <c r="S168" s="27">
        <f t="shared" si="101"/>
        <v>0</v>
      </c>
      <c r="T168"/>
      <c r="U168"/>
      <c r="V168"/>
      <c r="W168"/>
      <c r="X168"/>
      <c r="Y168"/>
      <c r="Z168"/>
      <c r="AA168"/>
      <c r="AB168"/>
      <c r="AC168"/>
      <c r="AD168"/>
    </row>
    <row r="169" spans="1:30" s="6" customFormat="1" ht="45.75" customHeight="1">
      <c r="A169" s="51" t="s">
        <v>40</v>
      </c>
      <c r="B169" s="125" t="s">
        <v>282</v>
      </c>
      <c r="C169" s="191"/>
      <c r="D169" s="126" t="s">
        <v>392</v>
      </c>
      <c r="E169" s="110" t="s">
        <v>393</v>
      </c>
      <c r="F169" s="15" t="s">
        <v>39</v>
      </c>
      <c r="G169" s="57">
        <f>G170+G171+G176</f>
        <v>0</v>
      </c>
      <c r="H169" s="23">
        <f t="shared" ref="H169:H178" si="107">IF(G169&lt;&gt;0,I169/G169,0)</f>
        <v>0</v>
      </c>
      <c r="I169" s="23">
        <f>I170+I171+I176</f>
        <v>0</v>
      </c>
      <c r="J169" s="57">
        <f>J170+J171+J176</f>
        <v>0</v>
      </c>
      <c r="K169" s="23">
        <f t="shared" ref="K169:K178" si="108">IF(J169&lt;&gt;0,L169/J169,0)</f>
        <v>0</v>
      </c>
      <c r="L169" s="23">
        <f>L170+L171+L176</f>
        <v>0</v>
      </c>
      <c r="M169" s="57">
        <f>M170+M171+M176</f>
        <v>0</v>
      </c>
      <c r="N169" s="23">
        <f t="shared" ref="N169:N178" si="109">IF(M169&lt;&gt;0,O169/M169,0)</f>
        <v>0</v>
      </c>
      <c r="O169" s="23">
        <f>O170+O171+O176</f>
        <v>0</v>
      </c>
      <c r="P169" s="23">
        <f t="shared" ref="P169:P203" si="110">G169-M169</f>
        <v>0</v>
      </c>
      <c r="Q169" s="27">
        <f t="shared" ref="Q169:Q203" si="111">IF(G169&lt;&gt;0,M169/G169,0)</f>
        <v>0</v>
      </c>
      <c r="R169" s="23">
        <f t="shared" si="100"/>
        <v>0</v>
      </c>
      <c r="S169" s="27">
        <f t="shared" si="101"/>
        <v>0</v>
      </c>
      <c r="T169"/>
      <c r="U169"/>
      <c r="V169"/>
      <c r="W169"/>
      <c r="X169"/>
      <c r="Y169"/>
      <c r="Z169"/>
      <c r="AA169"/>
      <c r="AB169"/>
      <c r="AC169"/>
      <c r="AD169"/>
    </row>
    <row r="170" spans="1:30" s="6" customFormat="1" ht="24.95" customHeight="1">
      <c r="A170" s="51"/>
      <c r="B170" s="168" t="s">
        <v>44</v>
      </c>
      <c r="C170" s="168"/>
      <c r="D170" s="168"/>
      <c r="E170" s="110" t="s">
        <v>394</v>
      </c>
      <c r="F170" s="15" t="s">
        <v>47</v>
      </c>
      <c r="G170" s="26"/>
      <c r="H170" s="23">
        <f t="shared" si="107"/>
        <v>0</v>
      </c>
      <c r="I170" s="24"/>
      <c r="J170" s="26"/>
      <c r="K170" s="23">
        <f t="shared" si="108"/>
        <v>0</v>
      </c>
      <c r="L170" s="24"/>
      <c r="M170" s="26"/>
      <c r="N170" s="23">
        <f t="shared" si="109"/>
        <v>0</v>
      </c>
      <c r="O170" s="24"/>
      <c r="P170" s="23">
        <f t="shared" si="110"/>
        <v>0</v>
      </c>
      <c r="Q170" s="27">
        <f t="shared" si="111"/>
        <v>0</v>
      </c>
      <c r="R170" s="23">
        <f t="shared" si="100"/>
        <v>0</v>
      </c>
      <c r="S170" s="27">
        <f t="shared" si="101"/>
        <v>0</v>
      </c>
      <c r="T170"/>
      <c r="U170"/>
      <c r="V170"/>
      <c r="W170"/>
      <c r="X170"/>
      <c r="Y170"/>
      <c r="Z170"/>
      <c r="AA170"/>
      <c r="AB170"/>
      <c r="AC170"/>
      <c r="AD170"/>
    </row>
    <row r="171" spans="1:30" s="6" customFormat="1" ht="24.95" customHeight="1">
      <c r="A171" s="51"/>
      <c r="B171" s="168" t="s">
        <v>48</v>
      </c>
      <c r="C171" s="168"/>
      <c r="D171" s="168"/>
      <c r="E171" s="110" t="s">
        <v>395</v>
      </c>
      <c r="F171" s="15" t="s">
        <v>47</v>
      </c>
      <c r="G171" s="26"/>
      <c r="H171" s="23">
        <f t="shared" si="107"/>
        <v>0</v>
      </c>
      <c r="I171" s="24"/>
      <c r="J171" s="26"/>
      <c r="K171" s="23">
        <f t="shared" si="108"/>
        <v>0</v>
      </c>
      <c r="L171" s="24"/>
      <c r="M171" s="26"/>
      <c r="N171" s="23">
        <f t="shared" si="109"/>
        <v>0</v>
      </c>
      <c r="O171" s="24"/>
      <c r="P171" s="23">
        <f t="shared" si="110"/>
        <v>0</v>
      </c>
      <c r="Q171" s="27">
        <f t="shared" si="111"/>
        <v>0</v>
      </c>
      <c r="R171" s="23">
        <f t="shared" si="100"/>
        <v>0</v>
      </c>
      <c r="S171" s="27">
        <f t="shared" si="101"/>
        <v>0</v>
      </c>
      <c r="T171"/>
      <c r="U171"/>
      <c r="V171"/>
      <c r="W171"/>
      <c r="X171"/>
      <c r="Y171"/>
      <c r="Z171"/>
      <c r="AA171"/>
      <c r="AB171"/>
      <c r="AC171"/>
      <c r="AD171"/>
    </row>
    <row r="172" spans="1:30" s="6" customFormat="1" ht="24.95" customHeight="1">
      <c r="A172" s="51"/>
      <c r="B172" s="179" t="s">
        <v>51</v>
      </c>
      <c r="C172" s="179"/>
      <c r="D172" s="179"/>
      <c r="E172" s="110" t="s">
        <v>396</v>
      </c>
      <c r="F172" s="15" t="s">
        <v>47</v>
      </c>
      <c r="G172" s="26"/>
      <c r="H172" s="23">
        <f t="shared" si="107"/>
        <v>0</v>
      </c>
      <c r="I172" s="24"/>
      <c r="J172" s="26"/>
      <c r="K172" s="23">
        <f t="shared" si="108"/>
        <v>0</v>
      </c>
      <c r="L172" s="24"/>
      <c r="M172" s="26"/>
      <c r="N172" s="23">
        <f t="shared" si="109"/>
        <v>0</v>
      </c>
      <c r="O172" s="24"/>
      <c r="P172" s="23">
        <f t="shared" si="110"/>
        <v>0</v>
      </c>
      <c r="Q172" s="27">
        <f t="shared" si="111"/>
        <v>0</v>
      </c>
      <c r="R172" s="23">
        <f t="shared" si="100"/>
        <v>0</v>
      </c>
      <c r="S172" s="27">
        <f t="shared" si="101"/>
        <v>0</v>
      </c>
      <c r="T172"/>
      <c r="U172"/>
      <c r="V172"/>
      <c r="W172"/>
      <c r="X172"/>
      <c r="Y172"/>
      <c r="Z172"/>
      <c r="AA172"/>
      <c r="AB172"/>
      <c r="AC172"/>
      <c r="AD172"/>
    </row>
    <row r="173" spans="1:30" s="6" customFormat="1" ht="50.25" customHeight="1">
      <c r="A173" s="51"/>
      <c r="B173" s="103" t="s">
        <v>54</v>
      </c>
      <c r="C173" s="153" t="s">
        <v>25</v>
      </c>
      <c r="D173" s="154" t="s">
        <v>397</v>
      </c>
      <c r="E173" s="132" t="s">
        <v>398</v>
      </c>
      <c r="F173" s="73" t="s">
        <v>47</v>
      </c>
      <c r="G173" s="26"/>
      <c r="H173" s="23">
        <f t="shared" si="107"/>
        <v>0</v>
      </c>
      <c r="I173" s="24"/>
      <c r="J173" s="26"/>
      <c r="K173" s="23">
        <f t="shared" si="108"/>
        <v>0</v>
      </c>
      <c r="L173" s="24"/>
      <c r="M173" s="26"/>
      <c r="N173" s="23">
        <f t="shared" si="109"/>
        <v>0</v>
      </c>
      <c r="O173" s="24"/>
      <c r="P173" s="23">
        <f t="shared" si="110"/>
        <v>0</v>
      </c>
      <c r="Q173" s="27">
        <f t="shared" si="111"/>
        <v>0</v>
      </c>
      <c r="R173" s="23">
        <f t="shared" si="100"/>
        <v>0</v>
      </c>
      <c r="S173" s="27">
        <f t="shared" si="101"/>
        <v>0</v>
      </c>
      <c r="T173"/>
      <c r="U173"/>
      <c r="V173"/>
      <c r="W173"/>
      <c r="X173"/>
      <c r="Y173"/>
      <c r="Z173"/>
      <c r="AA173"/>
      <c r="AB173"/>
      <c r="AC173"/>
      <c r="AD173"/>
    </row>
    <row r="174" spans="1:30" s="6" customFormat="1" ht="24.95" customHeight="1">
      <c r="A174" s="51"/>
      <c r="B174" s="180" t="s">
        <v>57</v>
      </c>
      <c r="C174" s="181"/>
      <c r="D174" s="182"/>
      <c r="E174" s="132" t="s">
        <v>399</v>
      </c>
      <c r="F174" s="73" t="s">
        <v>47</v>
      </c>
      <c r="G174" s="26"/>
      <c r="H174" s="23">
        <f t="shared" si="107"/>
        <v>0</v>
      </c>
      <c r="I174" s="24"/>
      <c r="J174" s="26"/>
      <c r="K174" s="23">
        <f t="shared" si="108"/>
        <v>0</v>
      </c>
      <c r="L174" s="24"/>
      <c r="M174" s="26"/>
      <c r="N174" s="23">
        <f t="shared" si="109"/>
        <v>0</v>
      </c>
      <c r="O174" s="24"/>
      <c r="P174" s="23">
        <f t="shared" si="110"/>
        <v>0</v>
      </c>
      <c r="Q174" s="27">
        <f t="shared" si="111"/>
        <v>0</v>
      </c>
      <c r="R174" s="23">
        <f t="shared" si="100"/>
        <v>0</v>
      </c>
      <c r="S174" s="27">
        <f t="shared" si="101"/>
        <v>0</v>
      </c>
      <c r="T174"/>
      <c r="U174"/>
      <c r="V174"/>
      <c r="W174"/>
      <c r="X174"/>
      <c r="Y174"/>
      <c r="Z174"/>
      <c r="AA174"/>
      <c r="AB174"/>
      <c r="AC174"/>
      <c r="AD174"/>
    </row>
    <row r="175" spans="1:30" s="6" customFormat="1" ht="24.95" customHeight="1">
      <c r="A175" s="51"/>
      <c r="B175" s="180" t="s">
        <v>60</v>
      </c>
      <c r="C175" s="181"/>
      <c r="D175" s="182"/>
      <c r="E175" s="132" t="s">
        <v>400</v>
      </c>
      <c r="F175" s="73" t="s">
        <v>47</v>
      </c>
      <c r="G175" s="26"/>
      <c r="H175" s="23">
        <f t="shared" si="107"/>
        <v>0</v>
      </c>
      <c r="I175" s="24"/>
      <c r="J175" s="26"/>
      <c r="K175" s="23">
        <f t="shared" si="108"/>
        <v>0</v>
      </c>
      <c r="L175" s="24"/>
      <c r="M175" s="26"/>
      <c r="N175" s="23">
        <f t="shared" si="109"/>
        <v>0</v>
      </c>
      <c r="O175" s="24"/>
      <c r="P175" s="23">
        <f t="shared" si="110"/>
        <v>0</v>
      </c>
      <c r="Q175" s="27">
        <f t="shared" si="111"/>
        <v>0</v>
      </c>
      <c r="R175" s="23">
        <f t="shared" si="100"/>
        <v>0</v>
      </c>
      <c r="S175" s="27">
        <f t="shared" si="101"/>
        <v>0</v>
      </c>
      <c r="T175"/>
      <c r="U175"/>
      <c r="V175"/>
      <c r="W175"/>
      <c r="X175"/>
      <c r="Y175"/>
      <c r="Z175"/>
      <c r="AA175"/>
      <c r="AB175"/>
      <c r="AC175"/>
      <c r="AD175"/>
    </row>
    <row r="176" spans="1:30" s="6" customFormat="1" ht="24.95" customHeight="1">
      <c r="A176" s="51"/>
      <c r="B176" s="168" t="s">
        <v>63</v>
      </c>
      <c r="C176" s="168"/>
      <c r="D176" s="168"/>
      <c r="E176" s="110" t="s">
        <v>401</v>
      </c>
      <c r="F176" s="15" t="s">
        <v>66</v>
      </c>
      <c r="G176" s="26"/>
      <c r="H176" s="23">
        <f t="shared" si="107"/>
        <v>0</v>
      </c>
      <c r="I176" s="24"/>
      <c r="J176" s="26"/>
      <c r="K176" s="23">
        <f t="shared" si="108"/>
        <v>0</v>
      </c>
      <c r="L176" s="24"/>
      <c r="M176" s="26"/>
      <c r="N176" s="23">
        <f t="shared" si="109"/>
        <v>0</v>
      </c>
      <c r="O176" s="24"/>
      <c r="P176" s="23">
        <f t="shared" si="110"/>
        <v>0</v>
      </c>
      <c r="Q176" s="27">
        <f t="shared" si="111"/>
        <v>0</v>
      </c>
      <c r="R176" s="23">
        <f t="shared" si="100"/>
        <v>0</v>
      </c>
      <c r="S176" s="27">
        <f t="shared" si="101"/>
        <v>0</v>
      </c>
      <c r="T176"/>
      <c r="U176"/>
      <c r="V176"/>
      <c r="W176"/>
      <c r="X176"/>
      <c r="Y176"/>
      <c r="Z176"/>
      <c r="AA176"/>
      <c r="AB176"/>
      <c r="AC176"/>
      <c r="AD176"/>
    </row>
    <row r="177" spans="1:30" s="6" customFormat="1" ht="24.95" customHeight="1">
      <c r="A177" s="51" t="s">
        <v>67</v>
      </c>
      <c r="B177" s="161" t="s">
        <v>293</v>
      </c>
      <c r="C177" s="161"/>
      <c r="D177" s="161"/>
      <c r="E177" s="110" t="s">
        <v>402</v>
      </c>
      <c r="F177" s="15" t="s">
        <v>66</v>
      </c>
      <c r="G177" s="26"/>
      <c r="H177" s="23">
        <f t="shared" si="107"/>
        <v>0</v>
      </c>
      <c r="I177" s="24"/>
      <c r="J177" s="26"/>
      <c r="K177" s="23">
        <f t="shared" si="108"/>
        <v>0</v>
      </c>
      <c r="L177" s="24"/>
      <c r="M177" s="26"/>
      <c r="N177" s="23">
        <f t="shared" si="109"/>
        <v>0</v>
      </c>
      <c r="O177" s="24"/>
      <c r="P177" s="23">
        <f t="shared" si="110"/>
        <v>0</v>
      </c>
      <c r="Q177" s="27">
        <f t="shared" si="111"/>
        <v>0</v>
      </c>
      <c r="R177" s="23">
        <f t="shared" si="100"/>
        <v>0</v>
      </c>
      <c r="S177" s="27">
        <f t="shared" si="101"/>
        <v>0</v>
      </c>
      <c r="T177"/>
      <c r="U177"/>
      <c r="V177"/>
      <c r="W177"/>
      <c r="X177"/>
      <c r="Y177"/>
      <c r="Z177"/>
      <c r="AA177"/>
      <c r="AB177"/>
      <c r="AC177"/>
      <c r="AD177"/>
    </row>
    <row r="178" spans="1:30" s="6" customFormat="1" ht="33.950000000000003" customHeight="1">
      <c r="A178" s="51" t="s">
        <v>71</v>
      </c>
      <c r="B178" s="176" t="s">
        <v>295</v>
      </c>
      <c r="C178" s="177"/>
      <c r="D178" s="178"/>
      <c r="E178" s="110" t="s">
        <v>403</v>
      </c>
      <c r="F178" s="19" t="s">
        <v>20</v>
      </c>
      <c r="G178" s="26"/>
      <c r="H178" s="23">
        <f t="shared" si="107"/>
        <v>0</v>
      </c>
      <c r="I178" s="24"/>
      <c r="J178" s="26"/>
      <c r="K178" s="23">
        <f t="shared" si="108"/>
        <v>0</v>
      </c>
      <c r="L178" s="24"/>
      <c r="M178" s="26"/>
      <c r="N178" s="23">
        <f t="shared" si="109"/>
        <v>0</v>
      </c>
      <c r="O178" s="24"/>
      <c r="P178" s="23">
        <f t="shared" si="110"/>
        <v>0</v>
      </c>
      <c r="Q178" s="27">
        <f t="shared" si="111"/>
        <v>0</v>
      </c>
      <c r="R178" s="23">
        <f t="shared" si="100"/>
        <v>0</v>
      </c>
      <c r="S178" s="27">
        <f t="shared" si="101"/>
        <v>0</v>
      </c>
      <c r="T178"/>
      <c r="U178"/>
      <c r="V178"/>
      <c r="W178"/>
      <c r="X178"/>
      <c r="Y178"/>
      <c r="Z178"/>
      <c r="AA178"/>
      <c r="AB178"/>
      <c r="AC178"/>
      <c r="AD178"/>
    </row>
    <row r="179" spans="1:30" s="6" customFormat="1" ht="24.95" customHeight="1">
      <c r="A179" s="51"/>
      <c r="B179" s="175" t="s">
        <v>75</v>
      </c>
      <c r="C179" s="175"/>
      <c r="D179" s="175"/>
      <c r="E179" s="128" t="s">
        <v>404</v>
      </c>
      <c r="F179" s="32" t="s">
        <v>66</v>
      </c>
      <c r="G179" s="26"/>
      <c r="H179" s="23">
        <f>IF(G179&lt;&gt;0,I178/G179,0)</f>
        <v>0</v>
      </c>
      <c r="I179" s="23" t="s">
        <v>18</v>
      </c>
      <c r="J179" s="26"/>
      <c r="K179" s="23">
        <f>IF(J179&lt;&gt;0,L178/J179,0)</f>
        <v>0</v>
      </c>
      <c r="L179" s="23" t="s">
        <v>18</v>
      </c>
      <c r="M179" s="26"/>
      <c r="N179" s="23">
        <f>IF(M179&lt;&gt;0,O178/M179,0)</f>
        <v>0</v>
      </c>
      <c r="O179" s="23" t="s">
        <v>18</v>
      </c>
      <c r="P179" s="23">
        <f t="shared" si="110"/>
        <v>0</v>
      </c>
      <c r="Q179" s="27">
        <f t="shared" si="111"/>
        <v>0</v>
      </c>
      <c r="R179" s="29" t="s">
        <v>18</v>
      </c>
      <c r="S179" s="29" t="s">
        <v>18</v>
      </c>
      <c r="T179"/>
      <c r="U179"/>
      <c r="V179"/>
      <c r="W179"/>
      <c r="X179"/>
      <c r="Y179"/>
      <c r="Z179"/>
      <c r="AA179"/>
      <c r="AB179"/>
      <c r="AC179"/>
      <c r="AD179"/>
    </row>
    <row r="180" spans="1:30" s="6" customFormat="1" ht="24.95" customHeight="1">
      <c r="A180" s="51"/>
      <c r="B180" s="168" t="s">
        <v>78</v>
      </c>
      <c r="C180" s="168"/>
      <c r="D180" s="168"/>
      <c r="E180" s="110" t="s">
        <v>405</v>
      </c>
      <c r="F180" s="15" t="s">
        <v>81</v>
      </c>
      <c r="G180" s="26"/>
      <c r="H180" s="23">
        <f t="shared" ref="H180:H195" si="112">IF(G180&lt;&gt;0,I180/G180,0)</f>
        <v>0</v>
      </c>
      <c r="I180" s="24"/>
      <c r="J180" s="26"/>
      <c r="K180" s="23">
        <f t="shared" ref="K180:K195" si="113">IF(J180&lt;&gt;0,L180/J180,0)</f>
        <v>0</v>
      </c>
      <c r="L180" s="24"/>
      <c r="M180" s="26"/>
      <c r="N180" s="23">
        <f t="shared" ref="N180:N195" si="114">IF(M180&lt;&gt;0,O180/M180,0)</f>
        <v>0</v>
      </c>
      <c r="O180" s="24"/>
      <c r="P180" s="23">
        <f t="shared" si="110"/>
        <v>0</v>
      </c>
      <c r="Q180" s="27">
        <f t="shared" si="111"/>
        <v>0</v>
      </c>
      <c r="R180" s="23">
        <f t="shared" ref="R180:R195" si="115">I180-O180</f>
        <v>0</v>
      </c>
      <c r="S180" s="27">
        <f t="shared" ref="S180:S195" si="116">IF(I180&lt;&gt;0,O180/I180,0)</f>
        <v>0</v>
      </c>
      <c r="T180"/>
      <c r="U180"/>
      <c r="V180"/>
      <c r="W180"/>
      <c r="X180"/>
      <c r="Y180"/>
      <c r="Z180"/>
      <c r="AA180"/>
      <c r="AB180"/>
      <c r="AC180"/>
      <c r="AD180"/>
    </row>
    <row r="181" spans="1:30" s="6" customFormat="1" ht="24.95" customHeight="1">
      <c r="A181" s="51"/>
      <c r="B181" s="168" t="s">
        <v>82</v>
      </c>
      <c r="C181" s="168"/>
      <c r="D181" s="168"/>
      <c r="E181" s="110" t="s">
        <v>406</v>
      </c>
      <c r="F181" s="15" t="s">
        <v>81</v>
      </c>
      <c r="G181" s="26"/>
      <c r="H181" s="23">
        <f t="shared" si="112"/>
        <v>0</v>
      </c>
      <c r="I181" s="24"/>
      <c r="J181" s="26"/>
      <c r="K181" s="23">
        <f t="shared" si="113"/>
        <v>0</v>
      </c>
      <c r="L181" s="24"/>
      <c r="M181" s="26"/>
      <c r="N181" s="23">
        <f t="shared" si="114"/>
        <v>0</v>
      </c>
      <c r="O181" s="24"/>
      <c r="P181" s="23">
        <f t="shared" si="110"/>
        <v>0</v>
      </c>
      <c r="Q181" s="27">
        <f t="shared" si="111"/>
        <v>0</v>
      </c>
      <c r="R181" s="23">
        <f t="shared" si="115"/>
        <v>0</v>
      </c>
      <c r="S181" s="27">
        <f t="shared" si="116"/>
        <v>0</v>
      </c>
      <c r="T181"/>
      <c r="U181"/>
      <c r="V181"/>
      <c r="W181"/>
      <c r="X181"/>
      <c r="Y181"/>
      <c r="Z181"/>
      <c r="AA181"/>
      <c r="AB181"/>
      <c r="AC181"/>
      <c r="AD181"/>
    </row>
    <row r="182" spans="1:30" s="6" customFormat="1" ht="24.95" customHeight="1">
      <c r="A182" s="51"/>
      <c r="B182" s="168" t="s">
        <v>85</v>
      </c>
      <c r="C182" s="168"/>
      <c r="D182" s="168"/>
      <c r="E182" s="110" t="s">
        <v>407</v>
      </c>
      <c r="F182" s="15" t="s">
        <v>81</v>
      </c>
      <c r="G182" s="26"/>
      <c r="H182" s="23">
        <f t="shared" si="112"/>
        <v>0</v>
      </c>
      <c r="I182" s="24"/>
      <c r="J182" s="26"/>
      <c r="K182" s="23">
        <f t="shared" si="113"/>
        <v>0</v>
      </c>
      <c r="L182" s="24"/>
      <c r="M182" s="26"/>
      <c r="N182" s="23">
        <f t="shared" si="114"/>
        <v>0</v>
      </c>
      <c r="O182" s="24"/>
      <c r="P182" s="23">
        <f t="shared" si="110"/>
        <v>0</v>
      </c>
      <c r="Q182" s="27">
        <f t="shared" si="111"/>
        <v>0</v>
      </c>
      <c r="R182" s="23">
        <f t="shared" si="115"/>
        <v>0</v>
      </c>
      <c r="S182" s="27">
        <f t="shared" si="116"/>
        <v>0</v>
      </c>
      <c r="T182"/>
      <c r="U182"/>
      <c r="V182"/>
      <c r="W182"/>
      <c r="X182"/>
      <c r="Y182"/>
      <c r="Z182"/>
      <c r="AA182"/>
      <c r="AB182"/>
      <c r="AC182"/>
      <c r="AD182"/>
    </row>
    <row r="183" spans="1:30" s="6" customFormat="1" ht="24.95" customHeight="1">
      <c r="A183" s="51"/>
      <c r="B183" s="168" t="s">
        <v>88</v>
      </c>
      <c r="C183" s="168"/>
      <c r="D183" s="168"/>
      <c r="E183" s="110" t="s">
        <v>408</v>
      </c>
      <c r="F183" s="15" t="s">
        <v>81</v>
      </c>
      <c r="G183" s="26"/>
      <c r="H183" s="23">
        <f t="shared" si="112"/>
        <v>0</v>
      </c>
      <c r="I183" s="24"/>
      <c r="J183" s="26"/>
      <c r="K183" s="23">
        <f t="shared" si="113"/>
        <v>0</v>
      </c>
      <c r="L183" s="24"/>
      <c r="M183" s="26"/>
      <c r="N183" s="23">
        <f t="shared" si="114"/>
        <v>0</v>
      </c>
      <c r="O183" s="24"/>
      <c r="P183" s="23">
        <f t="shared" si="110"/>
        <v>0</v>
      </c>
      <c r="Q183" s="27">
        <f t="shared" si="111"/>
        <v>0</v>
      </c>
      <c r="R183" s="23">
        <f t="shared" si="115"/>
        <v>0</v>
      </c>
      <c r="S183" s="27">
        <f t="shared" si="116"/>
        <v>0</v>
      </c>
      <c r="T183"/>
      <c r="U183"/>
      <c r="V183"/>
      <c r="W183"/>
      <c r="X183"/>
      <c r="Y183"/>
      <c r="Z183"/>
      <c r="AA183"/>
      <c r="AB183"/>
      <c r="AC183"/>
      <c r="AD183"/>
    </row>
    <row r="184" spans="1:30" s="6" customFormat="1" ht="33.950000000000003" customHeight="1">
      <c r="A184" s="51"/>
      <c r="B184" s="168" t="s">
        <v>91</v>
      </c>
      <c r="C184" s="168"/>
      <c r="D184" s="168"/>
      <c r="E184" s="110" t="s">
        <v>409</v>
      </c>
      <c r="F184" s="15" t="s">
        <v>81</v>
      </c>
      <c r="G184" s="26"/>
      <c r="H184" s="23">
        <f t="shared" si="112"/>
        <v>0</v>
      </c>
      <c r="I184" s="24"/>
      <c r="J184" s="26"/>
      <c r="K184" s="23">
        <f t="shared" si="113"/>
        <v>0</v>
      </c>
      <c r="L184" s="24"/>
      <c r="M184" s="26"/>
      <c r="N184" s="23">
        <f t="shared" si="114"/>
        <v>0</v>
      </c>
      <c r="O184" s="24"/>
      <c r="P184" s="23">
        <f t="shared" si="110"/>
        <v>0</v>
      </c>
      <c r="Q184" s="27">
        <f t="shared" si="111"/>
        <v>0</v>
      </c>
      <c r="R184" s="23">
        <f t="shared" si="115"/>
        <v>0</v>
      </c>
      <c r="S184" s="27">
        <f t="shared" si="116"/>
        <v>0</v>
      </c>
      <c r="T184"/>
      <c r="U184"/>
      <c r="V184"/>
      <c r="W184"/>
      <c r="X184"/>
      <c r="Y184"/>
      <c r="Z184"/>
      <c r="AA184"/>
      <c r="AB184"/>
      <c r="AC184"/>
      <c r="AD184"/>
    </row>
    <row r="185" spans="1:30" s="6" customFormat="1" ht="50.1" customHeight="1">
      <c r="A185" s="51"/>
      <c r="B185" s="168" t="s">
        <v>94</v>
      </c>
      <c r="C185" s="168"/>
      <c r="D185" s="168"/>
      <c r="E185" s="110" t="s">
        <v>410</v>
      </c>
      <c r="F185" s="15" t="s">
        <v>81</v>
      </c>
      <c r="G185" s="26"/>
      <c r="H185" s="23">
        <f t="shared" si="112"/>
        <v>0</v>
      </c>
      <c r="I185" s="24"/>
      <c r="J185" s="26"/>
      <c r="K185" s="23">
        <f t="shared" si="113"/>
        <v>0</v>
      </c>
      <c r="L185" s="24"/>
      <c r="M185" s="26"/>
      <c r="N185" s="23">
        <f t="shared" si="114"/>
        <v>0</v>
      </c>
      <c r="O185" s="24"/>
      <c r="P185" s="23">
        <f t="shared" si="110"/>
        <v>0</v>
      </c>
      <c r="Q185" s="27">
        <f t="shared" si="111"/>
        <v>0</v>
      </c>
      <c r="R185" s="23">
        <f t="shared" si="115"/>
        <v>0</v>
      </c>
      <c r="S185" s="27">
        <f t="shared" si="116"/>
        <v>0</v>
      </c>
      <c r="T185"/>
      <c r="U185"/>
      <c r="V185"/>
      <c r="W185"/>
      <c r="X185"/>
      <c r="Y185"/>
      <c r="Z185"/>
      <c r="AA185"/>
      <c r="AB185"/>
      <c r="AC185"/>
      <c r="AD185"/>
    </row>
    <row r="186" spans="1:30" s="6" customFormat="1" ht="31.5" customHeight="1">
      <c r="A186" s="51"/>
      <c r="B186" s="172" t="s">
        <v>97</v>
      </c>
      <c r="C186" s="173"/>
      <c r="D186" s="174"/>
      <c r="E186" s="132" t="s">
        <v>411</v>
      </c>
      <c r="F186" s="32" t="s">
        <v>81</v>
      </c>
      <c r="G186" s="26"/>
      <c r="H186" s="23">
        <f t="shared" si="112"/>
        <v>0</v>
      </c>
      <c r="I186" s="24"/>
      <c r="J186" s="26"/>
      <c r="K186" s="23">
        <f t="shared" si="113"/>
        <v>0</v>
      </c>
      <c r="L186" s="24"/>
      <c r="M186" s="26"/>
      <c r="N186" s="23">
        <f t="shared" si="114"/>
        <v>0</v>
      </c>
      <c r="O186" s="24"/>
      <c r="P186" s="23">
        <f t="shared" si="110"/>
        <v>0</v>
      </c>
      <c r="Q186" s="27">
        <f t="shared" si="111"/>
        <v>0</v>
      </c>
      <c r="R186" s="23">
        <f t="shared" si="115"/>
        <v>0</v>
      </c>
      <c r="S186" s="27">
        <f t="shared" si="116"/>
        <v>0</v>
      </c>
      <c r="T186"/>
      <c r="U186"/>
      <c r="V186"/>
      <c r="W186"/>
      <c r="X186"/>
      <c r="Y186"/>
      <c r="Z186"/>
      <c r="AA186"/>
      <c r="AB186"/>
      <c r="AC186"/>
      <c r="AD186"/>
    </row>
    <row r="187" spans="1:30" s="6" customFormat="1" ht="29.25" customHeight="1">
      <c r="A187" s="51"/>
      <c r="B187" s="172" t="s">
        <v>100</v>
      </c>
      <c r="C187" s="173"/>
      <c r="D187" s="174"/>
      <c r="E187" s="132" t="s">
        <v>412</v>
      </c>
      <c r="F187" s="32" t="s">
        <v>81</v>
      </c>
      <c r="G187" s="26"/>
      <c r="H187" s="23">
        <f t="shared" si="112"/>
        <v>0</v>
      </c>
      <c r="I187" s="24"/>
      <c r="J187" s="26"/>
      <c r="K187" s="23">
        <f t="shared" si="113"/>
        <v>0</v>
      </c>
      <c r="L187" s="24"/>
      <c r="M187" s="26"/>
      <c r="N187" s="23">
        <f t="shared" si="114"/>
        <v>0</v>
      </c>
      <c r="O187" s="24"/>
      <c r="P187" s="23">
        <f t="shared" si="110"/>
        <v>0</v>
      </c>
      <c r="Q187" s="27">
        <f t="shared" si="111"/>
        <v>0</v>
      </c>
      <c r="R187" s="23">
        <f t="shared" si="115"/>
        <v>0</v>
      </c>
      <c r="S187" s="27">
        <f t="shared" si="116"/>
        <v>0</v>
      </c>
      <c r="T187"/>
      <c r="U187"/>
      <c r="V187"/>
      <c r="W187"/>
      <c r="X187"/>
      <c r="Y187"/>
      <c r="Z187"/>
      <c r="AA187"/>
      <c r="AB187"/>
      <c r="AC187"/>
      <c r="AD187"/>
    </row>
    <row r="188" spans="1:30" s="6" customFormat="1" ht="29.25" customHeight="1">
      <c r="A188" s="51" t="s">
        <v>103</v>
      </c>
      <c r="B188" s="172" t="s">
        <v>104</v>
      </c>
      <c r="C188" s="173"/>
      <c r="D188" s="174"/>
      <c r="E188" s="132" t="s">
        <v>413</v>
      </c>
      <c r="F188" s="32" t="s">
        <v>47</v>
      </c>
      <c r="G188" s="26"/>
      <c r="H188" s="23">
        <f t="shared" si="112"/>
        <v>0</v>
      </c>
      <c r="I188" s="24"/>
      <c r="J188" s="26"/>
      <c r="K188" s="23">
        <f t="shared" si="113"/>
        <v>0</v>
      </c>
      <c r="L188" s="24"/>
      <c r="M188" s="26"/>
      <c r="N188" s="23">
        <f t="shared" si="114"/>
        <v>0</v>
      </c>
      <c r="O188" s="24"/>
      <c r="P188" s="23">
        <f t="shared" si="110"/>
        <v>0</v>
      </c>
      <c r="Q188" s="27">
        <f t="shared" si="111"/>
        <v>0</v>
      </c>
      <c r="R188" s="23">
        <f t="shared" si="115"/>
        <v>0</v>
      </c>
      <c r="S188" s="27">
        <f t="shared" si="116"/>
        <v>0</v>
      </c>
      <c r="T188"/>
      <c r="U188"/>
      <c r="V188"/>
      <c r="W188"/>
      <c r="X188"/>
      <c r="Y188"/>
      <c r="Z188"/>
      <c r="AA188"/>
      <c r="AB188"/>
      <c r="AC188"/>
      <c r="AD188"/>
    </row>
    <row r="189" spans="1:30" s="6" customFormat="1" ht="29.25" customHeight="1">
      <c r="A189" s="51"/>
      <c r="B189" s="172" t="s">
        <v>107</v>
      </c>
      <c r="C189" s="173"/>
      <c r="D189" s="174"/>
      <c r="E189" s="132" t="s">
        <v>414</v>
      </c>
      <c r="F189" s="32" t="s">
        <v>47</v>
      </c>
      <c r="G189" s="26"/>
      <c r="H189" s="23">
        <f t="shared" si="112"/>
        <v>0</v>
      </c>
      <c r="I189" s="24"/>
      <c r="J189" s="26"/>
      <c r="K189" s="23">
        <f t="shared" si="113"/>
        <v>0</v>
      </c>
      <c r="L189" s="24"/>
      <c r="M189" s="26"/>
      <c r="N189" s="23">
        <f t="shared" si="114"/>
        <v>0</v>
      </c>
      <c r="O189" s="24"/>
      <c r="P189" s="23">
        <f t="shared" si="110"/>
        <v>0</v>
      </c>
      <c r="Q189" s="27">
        <f t="shared" si="111"/>
        <v>0</v>
      </c>
      <c r="R189" s="23">
        <f t="shared" si="115"/>
        <v>0</v>
      </c>
      <c r="S189" s="27">
        <f t="shared" si="116"/>
        <v>0</v>
      </c>
      <c r="T189"/>
      <c r="U189"/>
      <c r="V189"/>
      <c r="W189"/>
      <c r="X189"/>
      <c r="Y189"/>
      <c r="Z189"/>
      <c r="AA189"/>
      <c r="AB189"/>
      <c r="AC189"/>
      <c r="AD189"/>
    </row>
    <row r="190" spans="1:30" s="6" customFormat="1" ht="24.95" customHeight="1">
      <c r="A190" s="51" t="s">
        <v>110</v>
      </c>
      <c r="B190" s="168" t="s">
        <v>308</v>
      </c>
      <c r="C190" s="168"/>
      <c r="D190" s="168"/>
      <c r="E190" s="110" t="s">
        <v>415</v>
      </c>
      <c r="F190" s="15" t="s">
        <v>47</v>
      </c>
      <c r="G190" s="26"/>
      <c r="H190" s="23">
        <f t="shared" si="112"/>
        <v>0</v>
      </c>
      <c r="I190" s="24"/>
      <c r="J190" s="26"/>
      <c r="K190" s="23">
        <f t="shared" si="113"/>
        <v>0</v>
      </c>
      <c r="L190" s="24"/>
      <c r="M190" s="26"/>
      <c r="N190" s="23">
        <f t="shared" si="114"/>
        <v>0</v>
      </c>
      <c r="O190" s="24"/>
      <c r="P190" s="23">
        <f t="shared" si="110"/>
        <v>0</v>
      </c>
      <c r="Q190" s="27">
        <f t="shared" si="111"/>
        <v>0</v>
      </c>
      <c r="R190" s="23">
        <f t="shared" si="115"/>
        <v>0</v>
      </c>
      <c r="S190" s="27">
        <f t="shared" si="116"/>
        <v>0</v>
      </c>
      <c r="T190"/>
      <c r="U190"/>
      <c r="V190"/>
      <c r="W190"/>
      <c r="X190"/>
      <c r="Y190"/>
      <c r="Z190"/>
      <c r="AA190"/>
      <c r="AB190"/>
      <c r="AC190"/>
      <c r="AD190"/>
    </row>
    <row r="191" spans="1:30" s="6" customFormat="1" ht="24.95" customHeight="1">
      <c r="A191" s="51"/>
      <c r="B191" s="162" t="s">
        <v>114</v>
      </c>
      <c r="C191" s="163"/>
      <c r="D191" s="164"/>
      <c r="E191" s="132" t="s">
        <v>416</v>
      </c>
      <c r="F191" s="73" t="s">
        <v>47</v>
      </c>
      <c r="G191" s="26"/>
      <c r="H191" s="23">
        <f t="shared" si="112"/>
        <v>0</v>
      </c>
      <c r="I191" s="24"/>
      <c r="J191" s="26"/>
      <c r="K191" s="23">
        <f t="shared" si="113"/>
        <v>0</v>
      </c>
      <c r="L191" s="24"/>
      <c r="M191" s="26"/>
      <c r="N191" s="23">
        <f t="shared" si="114"/>
        <v>0</v>
      </c>
      <c r="O191" s="24"/>
      <c r="P191" s="23">
        <f t="shared" si="110"/>
        <v>0</v>
      </c>
      <c r="Q191" s="27">
        <f t="shared" si="111"/>
        <v>0</v>
      </c>
      <c r="R191" s="23">
        <f t="shared" si="115"/>
        <v>0</v>
      </c>
      <c r="S191" s="27">
        <f t="shared" si="116"/>
        <v>0</v>
      </c>
      <c r="T191"/>
      <c r="U191"/>
      <c r="V191"/>
      <c r="W191"/>
      <c r="X191"/>
      <c r="Y191"/>
      <c r="Z191"/>
      <c r="AA191"/>
      <c r="AB191"/>
      <c r="AC191"/>
      <c r="AD191"/>
    </row>
    <row r="192" spans="1:30" s="6" customFormat="1" ht="24.95" customHeight="1">
      <c r="A192" s="51"/>
      <c r="B192" s="162" t="s">
        <v>117</v>
      </c>
      <c r="C192" s="163"/>
      <c r="D192" s="164"/>
      <c r="E192" s="132" t="s">
        <v>417</v>
      </c>
      <c r="F192" s="73" t="s">
        <v>47</v>
      </c>
      <c r="G192" s="26"/>
      <c r="H192" s="23">
        <f t="shared" si="112"/>
        <v>0</v>
      </c>
      <c r="I192" s="24"/>
      <c r="J192" s="26"/>
      <c r="K192" s="23">
        <f t="shared" si="113"/>
        <v>0</v>
      </c>
      <c r="L192" s="24"/>
      <c r="M192" s="26"/>
      <c r="N192" s="23">
        <f t="shared" si="114"/>
        <v>0</v>
      </c>
      <c r="O192" s="24"/>
      <c r="P192" s="23">
        <f t="shared" si="110"/>
        <v>0</v>
      </c>
      <c r="Q192" s="27">
        <f t="shared" si="111"/>
        <v>0</v>
      </c>
      <c r="R192" s="23">
        <f t="shared" si="115"/>
        <v>0</v>
      </c>
      <c r="S192" s="27">
        <f t="shared" si="116"/>
        <v>0</v>
      </c>
      <c r="T192"/>
      <c r="U192"/>
      <c r="V192"/>
      <c r="W192"/>
      <c r="X192"/>
      <c r="Y192"/>
      <c r="Z192"/>
      <c r="AA192"/>
      <c r="AB192"/>
      <c r="AC192"/>
      <c r="AD192"/>
    </row>
    <row r="193" spans="1:30" s="6" customFormat="1" ht="24.95" customHeight="1">
      <c r="A193" s="51"/>
      <c r="B193" s="162" t="s">
        <v>120</v>
      </c>
      <c r="C193" s="163"/>
      <c r="D193" s="164"/>
      <c r="E193" s="132" t="s">
        <v>418</v>
      </c>
      <c r="F193" s="73" t="s">
        <v>47</v>
      </c>
      <c r="G193" s="26"/>
      <c r="H193" s="23">
        <f t="shared" si="112"/>
        <v>0</v>
      </c>
      <c r="I193" s="24"/>
      <c r="J193" s="26"/>
      <c r="K193" s="23">
        <f t="shared" si="113"/>
        <v>0</v>
      </c>
      <c r="L193" s="24"/>
      <c r="M193" s="26"/>
      <c r="N193" s="23">
        <f t="shared" si="114"/>
        <v>0</v>
      </c>
      <c r="O193" s="24"/>
      <c r="P193" s="23">
        <f t="shared" si="110"/>
        <v>0</v>
      </c>
      <c r="Q193" s="27">
        <f t="shared" si="111"/>
        <v>0</v>
      </c>
      <c r="R193" s="23">
        <f t="shared" si="115"/>
        <v>0</v>
      </c>
      <c r="S193" s="27">
        <f t="shared" si="116"/>
        <v>0</v>
      </c>
      <c r="T193"/>
      <c r="U193"/>
      <c r="V193"/>
      <c r="W193"/>
      <c r="X193"/>
      <c r="Y193"/>
      <c r="Z193"/>
      <c r="AA193"/>
      <c r="AB193"/>
      <c r="AC193"/>
      <c r="AD193"/>
    </row>
    <row r="194" spans="1:30" s="6" customFormat="1" ht="24.95" customHeight="1">
      <c r="A194" s="51" t="s">
        <v>123</v>
      </c>
      <c r="B194" s="162" t="s">
        <v>124</v>
      </c>
      <c r="C194" s="163"/>
      <c r="D194" s="164"/>
      <c r="E194" s="132" t="s">
        <v>419</v>
      </c>
      <c r="F194" s="73" t="s">
        <v>47</v>
      </c>
      <c r="G194" s="26"/>
      <c r="H194" s="23">
        <f t="shared" si="112"/>
        <v>0</v>
      </c>
      <c r="I194" s="24"/>
      <c r="J194" s="26"/>
      <c r="K194" s="23">
        <f t="shared" si="113"/>
        <v>0</v>
      </c>
      <c r="L194" s="24"/>
      <c r="M194" s="26"/>
      <c r="N194" s="23">
        <f t="shared" si="114"/>
        <v>0</v>
      </c>
      <c r="O194" s="24"/>
      <c r="P194" s="23">
        <f t="shared" si="110"/>
        <v>0</v>
      </c>
      <c r="Q194" s="27">
        <f t="shared" si="111"/>
        <v>0</v>
      </c>
      <c r="R194" s="23">
        <f t="shared" si="115"/>
        <v>0</v>
      </c>
      <c r="S194" s="27">
        <f t="shared" si="116"/>
        <v>0</v>
      </c>
      <c r="T194"/>
      <c r="U194"/>
      <c r="V194"/>
      <c r="W194"/>
      <c r="X194"/>
      <c r="Y194"/>
      <c r="Z194"/>
      <c r="AA194"/>
      <c r="AB194"/>
      <c r="AC194"/>
      <c r="AD194"/>
    </row>
    <row r="195" spans="1:30" s="6" customFormat="1" ht="24.95" customHeight="1">
      <c r="A195" s="51" t="s">
        <v>127</v>
      </c>
      <c r="B195" s="161" t="s">
        <v>366</v>
      </c>
      <c r="C195" s="161"/>
      <c r="D195" s="161"/>
      <c r="E195" s="110" t="s">
        <v>420</v>
      </c>
      <c r="F195" s="15" t="s">
        <v>21</v>
      </c>
      <c r="G195" s="26"/>
      <c r="H195" s="23">
        <f t="shared" si="112"/>
        <v>0</v>
      </c>
      <c r="I195" s="24"/>
      <c r="J195" s="26"/>
      <c r="K195" s="23">
        <f t="shared" si="113"/>
        <v>0</v>
      </c>
      <c r="L195" s="24"/>
      <c r="M195" s="26"/>
      <c r="N195" s="23">
        <f t="shared" si="114"/>
        <v>0</v>
      </c>
      <c r="O195" s="24"/>
      <c r="P195" s="23">
        <f t="shared" si="110"/>
        <v>0</v>
      </c>
      <c r="Q195" s="27">
        <f t="shared" si="111"/>
        <v>0</v>
      </c>
      <c r="R195" s="23">
        <f t="shared" si="115"/>
        <v>0</v>
      </c>
      <c r="S195" s="27">
        <f t="shared" si="116"/>
        <v>0</v>
      </c>
      <c r="T195"/>
      <c r="U195"/>
      <c r="V195"/>
      <c r="W195"/>
      <c r="X195"/>
      <c r="Y195"/>
      <c r="Z195"/>
      <c r="AA195"/>
      <c r="AB195"/>
      <c r="AC195"/>
      <c r="AD195"/>
    </row>
    <row r="196" spans="1:30" s="6" customFormat="1" ht="24.95" customHeight="1">
      <c r="A196" s="51" t="s">
        <v>135</v>
      </c>
      <c r="B196" s="176" t="s">
        <v>131</v>
      </c>
      <c r="C196" s="177"/>
      <c r="D196" s="178"/>
      <c r="E196" s="110" t="s">
        <v>421</v>
      </c>
      <c r="F196" s="15" t="s">
        <v>134</v>
      </c>
      <c r="G196" s="26"/>
      <c r="H196" s="23">
        <f>IF(G196&lt;&gt;0,I195/G196,0)</f>
        <v>0</v>
      </c>
      <c r="I196" s="31" t="s">
        <v>18</v>
      </c>
      <c r="J196" s="26"/>
      <c r="K196" s="23">
        <f>IF(J196&lt;&gt;0,L195/J196,0)</f>
        <v>0</v>
      </c>
      <c r="L196" s="31" t="s">
        <v>18</v>
      </c>
      <c r="M196" s="26"/>
      <c r="N196" s="23">
        <f>IF(M196&lt;&gt;0,O195/M196,0)</f>
        <v>0</v>
      </c>
      <c r="O196" s="31" t="s">
        <v>18</v>
      </c>
      <c r="P196" s="23">
        <f t="shared" si="110"/>
        <v>0</v>
      </c>
      <c r="Q196" s="27">
        <f t="shared" si="111"/>
        <v>0</v>
      </c>
      <c r="R196" s="29" t="s">
        <v>18</v>
      </c>
      <c r="S196" s="29" t="s">
        <v>18</v>
      </c>
      <c r="T196"/>
      <c r="U196"/>
      <c r="V196"/>
      <c r="W196"/>
      <c r="X196"/>
      <c r="Y196"/>
      <c r="Z196"/>
      <c r="AA196"/>
      <c r="AB196"/>
      <c r="AC196"/>
      <c r="AD196"/>
    </row>
    <row r="197" spans="1:30" s="6" customFormat="1" ht="24.95" customHeight="1">
      <c r="A197" s="51" t="s">
        <v>139</v>
      </c>
      <c r="B197" s="168" t="s">
        <v>136</v>
      </c>
      <c r="C197" s="168"/>
      <c r="D197" s="168"/>
      <c r="E197" s="110" t="s">
        <v>422</v>
      </c>
      <c r="F197" s="17" t="s">
        <v>21</v>
      </c>
      <c r="G197" s="26"/>
      <c r="H197" s="23">
        <f t="shared" ref="H197:H199" si="117">IF(G197&lt;&gt;0,I197/G197,0)</f>
        <v>0</v>
      </c>
      <c r="I197" s="24"/>
      <c r="J197" s="26"/>
      <c r="K197" s="23">
        <f t="shared" ref="K197:K199" si="118">IF(J197&lt;&gt;0,L197/J197,0)</f>
        <v>0</v>
      </c>
      <c r="L197" s="24"/>
      <c r="M197" s="26"/>
      <c r="N197" s="23">
        <f t="shared" ref="N197:N199" si="119">IF(M197&lt;&gt;0,O197/M197,0)</f>
        <v>0</v>
      </c>
      <c r="O197" s="24"/>
      <c r="P197" s="23">
        <f t="shared" si="110"/>
        <v>0</v>
      </c>
      <c r="Q197" s="27">
        <f t="shared" si="111"/>
        <v>0</v>
      </c>
      <c r="R197" s="23">
        <f>I197-O197</f>
        <v>0</v>
      </c>
      <c r="S197" s="27">
        <f>IF(I197&lt;&gt;0,O197/I197,0)</f>
        <v>0</v>
      </c>
      <c r="T197"/>
      <c r="U197"/>
      <c r="V197"/>
      <c r="W197"/>
      <c r="X197"/>
      <c r="Y197"/>
      <c r="Z197"/>
      <c r="AA197"/>
      <c r="AB197"/>
      <c r="AC197"/>
      <c r="AD197"/>
    </row>
    <row r="198" spans="1:30" s="6" customFormat="1" ht="24.95" customHeight="1">
      <c r="A198" s="51" t="s">
        <v>423</v>
      </c>
      <c r="B198" s="168" t="s">
        <v>140</v>
      </c>
      <c r="C198" s="168"/>
      <c r="D198" s="168"/>
      <c r="E198" s="110" t="s">
        <v>424</v>
      </c>
      <c r="F198" s="16" t="s">
        <v>143</v>
      </c>
      <c r="G198" s="26"/>
      <c r="H198" s="23">
        <f t="shared" si="117"/>
        <v>0</v>
      </c>
      <c r="I198" s="24"/>
      <c r="J198" s="26"/>
      <c r="K198" s="23">
        <f t="shared" si="118"/>
        <v>0</v>
      </c>
      <c r="L198" s="24"/>
      <c r="M198" s="26"/>
      <c r="N198" s="23">
        <f t="shared" si="119"/>
        <v>0</v>
      </c>
      <c r="O198" s="24"/>
      <c r="P198" s="23">
        <f t="shared" si="110"/>
        <v>0</v>
      </c>
      <c r="Q198" s="27">
        <f t="shared" si="111"/>
        <v>0</v>
      </c>
      <c r="R198" s="23">
        <f>I198-O198</f>
        <v>0</v>
      </c>
      <c r="S198" s="27">
        <f>IF(I198&lt;&gt;0,O198/I198,0)</f>
        <v>0</v>
      </c>
      <c r="T198"/>
      <c r="U198"/>
      <c r="V198"/>
      <c r="W198"/>
      <c r="X198"/>
      <c r="Y198"/>
      <c r="Z198"/>
      <c r="AA198"/>
      <c r="AB198"/>
      <c r="AC198"/>
      <c r="AD198"/>
    </row>
    <row r="199" spans="1:30" s="6" customFormat="1" ht="50.1" customHeight="1">
      <c r="A199" s="79" t="s">
        <v>144</v>
      </c>
      <c r="B199" s="90" t="s">
        <v>145</v>
      </c>
      <c r="C199" s="169" t="s">
        <v>25</v>
      </c>
      <c r="D199" s="81" t="s">
        <v>425</v>
      </c>
      <c r="E199" s="110" t="s">
        <v>426</v>
      </c>
      <c r="F199" s="30" t="s">
        <v>21</v>
      </c>
      <c r="G199" s="34">
        <f>G195+G205</f>
        <v>0</v>
      </c>
      <c r="H199" s="31">
        <f t="shared" si="117"/>
        <v>0</v>
      </c>
      <c r="I199" s="31">
        <f>I195+I205</f>
        <v>0</v>
      </c>
      <c r="J199" s="34">
        <f>J195+J205</f>
        <v>0</v>
      </c>
      <c r="K199" s="31">
        <f t="shared" si="118"/>
        <v>0</v>
      </c>
      <c r="L199" s="31">
        <f>L195+L205</f>
        <v>0</v>
      </c>
      <c r="M199" s="34">
        <f>M195+M205</f>
        <v>0</v>
      </c>
      <c r="N199" s="31">
        <f t="shared" si="119"/>
        <v>0</v>
      </c>
      <c r="O199" s="31">
        <f>O195+O205</f>
        <v>0</v>
      </c>
      <c r="P199" s="31">
        <f t="shared" si="110"/>
        <v>0</v>
      </c>
      <c r="Q199" s="35">
        <f t="shared" si="111"/>
        <v>0</v>
      </c>
      <c r="R199" s="31">
        <f>I199-O199</f>
        <v>0</v>
      </c>
      <c r="S199" s="35">
        <f>IF(I199&lt;&gt;0,O199/I199,0)</f>
        <v>0</v>
      </c>
      <c r="T199"/>
      <c r="U199"/>
      <c r="V199"/>
      <c r="W199"/>
      <c r="X199"/>
      <c r="Y199"/>
      <c r="Z199"/>
      <c r="AA199"/>
      <c r="AB199"/>
      <c r="AC199"/>
      <c r="AD199"/>
    </row>
    <row r="200" spans="1:30" s="6" customFormat="1" ht="24.95" customHeight="1">
      <c r="A200" s="51"/>
      <c r="B200" s="127" t="s">
        <v>131</v>
      </c>
      <c r="C200" s="170"/>
      <c r="D200" s="59" t="s">
        <v>427</v>
      </c>
      <c r="E200" s="128" t="s">
        <v>428</v>
      </c>
      <c r="F200" s="32" t="s">
        <v>134</v>
      </c>
      <c r="G200" s="87">
        <f>G196+G206</f>
        <v>0</v>
      </c>
      <c r="H200" s="23">
        <f>IF(G200&lt;&gt;0,I199/G200,0)</f>
        <v>0</v>
      </c>
      <c r="I200" s="31" t="s">
        <v>18</v>
      </c>
      <c r="J200" s="87">
        <f>J196+J206</f>
        <v>0</v>
      </c>
      <c r="K200" s="23">
        <f>IF(J200&lt;&gt;0,L199/J200,0)</f>
        <v>0</v>
      </c>
      <c r="L200" s="31" t="s">
        <v>18</v>
      </c>
      <c r="M200" s="87">
        <f>M196+M206</f>
        <v>0</v>
      </c>
      <c r="N200" s="23">
        <f>IF(M200&lt;&gt;0,O199/M200,0)</f>
        <v>0</v>
      </c>
      <c r="O200" s="31" t="s">
        <v>18</v>
      </c>
      <c r="P200" s="23">
        <f t="shared" si="110"/>
        <v>0</v>
      </c>
      <c r="Q200" s="27">
        <f t="shared" si="111"/>
        <v>0</v>
      </c>
      <c r="R200" s="29" t="s">
        <v>18</v>
      </c>
      <c r="S200" s="29" t="s">
        <v>18</v>
      </c>
      <c r="T200"/>
      <c r="U200"/>
      <c r="V200"/>
      <c r="W200"/>
      <c r="X200"/>
      <c r="Y200"/>
      <c r="Z200"/>
      <c r="AA200"/>
      <c r="AB200"/>
      <c r="AC200"/>
      <c r="AD200"/>
    </row>
    <row r="201" spans="1:30" s="6" customFormat="1" ht="33.950000000000003" customHeight="1">
      <c r="A201" s="51" t="s">
        <v>150</v>
      </c>
      <c r="B201" s="96" t="s">
        <v>429</v>
      </c>
      <c r="C201" s="170"/>
      <c r="D201" s="68" t="s">
        <v>430</v>
      </c>
      <c r="E201" s="110" t="s">
        <v>431</v>
      </c>
      <c r="F201" s="15" t="s">
        <v>21</v>
      </c>
      <c r="G201" s="87">
        <f>G197+G207</f>
        <v>0</v>
      </c>
      <c r="H201" s="23">
        <f t="shared" ref="H201:H203" si="120">IF(G201&lt;&gt;0,I201/G201,0)</f>
        <v>0</v>
      </c>
      <c r="I201" s="88">
        <f>I197+I207</f>
        <v>0</v>
      </c>
      <c r="J201" s="87">
        <f>J197+J207</f>
        <v>0</v>
      </c>
      <c r="K201" s="23">
        <f t="shared" ref="K201:K203" si="121">IF(J201&lt;&gt;0,L201/J201,0)</f>
        <v>0</v>
      </c>
      <c r="L201" s="88">
        <f>L197+L207</f>
        <v>0</v>
      </c>
      <c r="M201" s="87">
        <f>M197+M207</f>
        <v>0</v>
      </c>
      <c r="N201" s="23">
        <f t="shared" ref="N201:N203" si="122">IF(M201&lt;&gt;0,O201/M201,0)</f>
        <v>0</v>
      </c>
      <c r="O201" s="88">
        <f>O197+O207</f>
        <v>0</v>
      </c>
      <c r="P201" s="23">
        <f t="shared" si="110"/>
        <v>0</v>
      </c>
      <c r="Q201" s="27">
        <f t="shared" si="111"/>
        <v>0</v>
      </c>
      <c r="R201" s="23">
        <f>I201-O201</f>
        <v>0</v>
      </c>
      <c r="S201" s="27">
        <f>IF(I201&lt;&gt;0,O201/I201,0)</f>
        <v>0</v>
      </c>
      <c r="T201"/>
      <c r="U201"/>
      <c r="V201"/>
      <c r="W201"/>
      <c r="X201"/>
      <c r="Y201"/>
      <c r="Z201"/>
      <c r="AA201"/>
      <c r="AB201"/>
      <c r="AC201"/>
      <c r="AD201"/>
    </row>
    <row r="202" spans="1:30" s="6" customFormat="1" ht="24.95" customHeight="1">
      <c r="A202" s="51" t="s">
        <v>154</v>
      </c>
      <c r="B202" s="96" t="s">
        <v>140</v>
      </c>
      <c r="C202" s="170"/>
      <c r="D202" s="68" t="s">
        <v>432</v>
      </c>
      <c r="E202" s="110" t="s">
        <v>433</v>
      </c>
      <c r="F202" s="16" t="s">
        <v>143</v>
      </c>
      <c r="G202" s="87">
        <f>G198+G208</f>
        <v>0</v>
      </c>
      <c r="H202" s="23">
        <f t="shared" si="120"/>
        <v>0</v>
      </c>
      <c r="I202" s="88">
        <f>I198+I208</f>
        <v>0</v>
      </c>
      <c r="J202" s="87">
        <f>J198+J208</f>
        <v>0</v>
      </c>
      <c r="K202" s="23">
        <f t="shared" si="121"/>
        <v>0</v>
      </c>
      <c r="L202" s="88">
        <f>L198+L208</f>
        <v>0</v>
      </c>
      <c r="M202" s="87">
        <f>M198+M208</f>
        <v>0</v>
      </c>
      <c r="N202" s="23">
        <f t="shared" si="122"/>
        <v>0</v>
      </c>
      <c r="O202" s="88">
        <f>O198+O208</f>
        <v>0</v>
      </c>
      <c r="P202" s="23">
        <f t="shared" si="110"/>
        <v>0</v>
      </c>
      <c r="Q202" s="27">
        <f t="shared" si="111"/>
        <v>0</v>
      </c>
      <c r="R202" s="23">
        <f>I202-O202</f>
        <v>0</v>
      </c>
      <c r="S202" s="27">
        <f>IF(I202&lt;&gt;0,O202/I202,0)</f>
        <v>0</v>
      </c>
      <c r="T202"/>
      <c r="U202"/>
      <c r="V202"/>
      <c r="W202"/>
      <c r="X202"/>
      <c r="Y202"/>
      <c r="Z202"/>
      <c r="AA202"/>
      <c r="AB202"/>
      <c r="AC202"/>
      <c r="AD202"/>
    </row>
    <row r="203" spans="1:30" s="6" customFormat="1" ht="47.25" customHeight="1">
      <c r="A203" s="51" t="s">
        <v>157</v>
      </c>
      <c r="B203" s="133" t="s">
        <v>158</v>
      </c>
      <c r="C203" s="171"/>
      <c r="D203" s="95" t="s">
        <v>434</v>
      </c>
      <c r="E203" s="132" t="s">
        <v>435</v>
      </c>
      <c r="F203" s="73" t="s">
        <v>21</v>
      </c>
      <c r="G203" s="87">
        <f>G209</f>
        <v>0</v>
      </c>
      <c r="H203" s="23">
        <f t="shared" si="120"/>
        <v>0</v>
      </c>
      <c r="I203" s="88">
        <f>I209</f>
        <v>0</v>
      </c>
      <c r="J203" s="87">
        <f>J209</f>
        <v>0</v>
      </c>
      <c r="K203" s="23">
        <f t="shared" si="121"/>
        <v>0</v>
      </c>
      <c r="L203" s="88">
        <f>L209</f>
        <v>0</v>
      </c>
      <c r="M203" s="87">
        <f>M209</f>
        <v>0</v>
      </c>
      <c r="N203" s="23">
        <f t="shared" si="122"/>
        <v>0</v>
      </c>
      <c r="O203" s="88">
        <f>O209</f>
        <v>0</v>
      </c>
      <c r="P203" s="23">
        <f t="shared" si="110"/>
        <v>0</v>
      </c>
      <c r="Q203" s="27">
        <f t="shared" si="111"/>
        <v>0</v>
      </c>
      <c r="R203" s="23">
        <f>I203-O203</f>
        <v>0</v>
      </c>
      <c r="S203" s="27">
        <f>IF(I203&lt;&gt;0,O203/I203,0)</f>
        <v>0</v>
      </c>
      <c r="T203"/>
      <c r="U203"/>
      <c r="V203"/>
      <c r="W203"/>
      <c r="X203"/>
      <c r="Y203"/>
      <c r="Z203"/>
      <c r="AA203"/>
      <c r="AB203"/>
      <c r="AC203"/>
      <c r="AD203"/>
    </row>
    <row r="204" spans="1:30" s="6" customFormat="1" ht="50.1" customHeight="1">
      <c r="A204" s="148" t="s">
        <v>161</v>
      </c>
      <c r="B204" s="90" t="s">
        <v>162</v>
      </c>
      <c r="C204" s="134" t="s">
        <v>25</v>
      </c>
      <c r="D204" s="91" t="s">
        <v>436</v>
      </c>
      <c r="E204" s="107" t="s">
        <v>437</v>
      </c>
      <c r="F204" s="34" t="s">
        <v>18</v>
      </c>
      <c r="G204" s="34" t="s">
        <v>18</v>
      </c>
      <c r="H204" s="34" t="s">
        <v>18</v>
      </c>
      <c r="I204" s="31">
        <f>I205+I210</f>
        <v>0</v>
      </c>
      <c r="J204" s="34" t="s">
        <v>18</v>
      </c>
      <c r="K204" s="34" t="s">
        <v>18</v>
      </c>
      <c r="L204" s="31">
        <f>L205+L210</f>
        <v>0</v>
      </c>
      <c r="M204" s="34" t="s">
        <v>18</v>
      </c>
      <c r="N204" s="34" t="s">
        <v>18</v>
      </c>
      <c r="O204" s="31">
        <f>O205+O210</f>
        <v>0</v>
      </c>
      <c r="P204" s="34" t="s">
        <v>18</v>
      </c>
      <c r="Q204" s="34" t="s">
        <v>18</v>
      </c>
      <c r="R204" s="31">
        <f>I204-O204</f>
        <v>0</v>
      </c>
      <c r="S204" s="35">
        <f>IF(I204&lt;&gt;0,O204/I204,0)</f>
        <v>0</v>
      </c>
      <c r="T204"/>
      <c r="U204"/>
      <c r="V204"/>
      <c r="W204"/>
      <c r="X204"/>
      <c r="Y204"/>
      <c r="Z204"/>
      <c r="AA204"/>
      <c r="AB204"/>
      <c r="AC204"/>
      <c r="AD204"/>
    </row>
    <row r="205" spans="1:30" s="6" customFormat="1" ht="24.95" customHeight="1">
      <c r="A205" s="92" t="s">
        <v>165</v>
      </c>
      <c r="B205" s="161" t="s">
        <v>166</v>
      </c>
      <c r="C205" s="161"/>
      <c r="D205" s="161"/>
      <c r="E205" s="110" t="s">
        <v>438</v>
      </c>
      <c r="F205" s="16" t="s">
        <v>169</v>
      </c>
      <c r="G205" s="26"/>
      <c r="H205" s="23">
        <f t="shared" ref="H205" si="123">IF(G205&lt;&gt;0,I205/G205,0)</f>
        <v>0</v>
      </c>
      <c r="I205" s="24"/>
      <c r="J205" s="26"/>
      <c r="K205" s="23">
        <f t="shared" ref="K205" si="124">IF(J205&lt;&gt;0,L205/J205,0)</f>
        <v>0</v>
      </c>
      <c r="L205" s="24"/>
      <c r="M205" s="26"/>
      <c r="N205" s="23">
        <f t="shared" ref="N205" si="125">IF(M205&lt;&gt;0,O205/M205,0)</f>
        <v>0</v>
      </c>
      <c r="O205" s="24"/>
      <c r="P205" s="23">
        <f t="shared" ref="P205:P217" si="126">G205-M205</f>
        <v>0</v>
      </c>
      <c r="Q205" s="27">
        <f t="shared" ref="Q205:Q217" si="127">IF(G205&lt;&gt;0,M205/G205,0)</f>
        <v>0</v>
      </c>
      <c r="R205" s="23">
        <f>I205-O205</f>
        <v>0</v>
      </c>
      <c r="S205" s="27">
        <f>IF(I205&lt;&gt;0,O205/I205,0)</f>
        <v>0</v>
      </c>
      <c r="T205"/>
      <c r="U205"/>
      <c r="V205"/>
      <c r="W205"/>
      <c r="X205"/>
      <c r="Y205"/>
      <c r="Z205"/>
      <c r="AA205"/>
      <c r="AB205"/>
      <c r="AC205"/>
      <c r="AD205"/>
    </row>
    <row r="206" spans="1:30" s="6" customFormat="1" ht="24.95" customHeight="1">
      <c r="A206" s="92"/>
      <c r="B206" s="172" t="s">
        <v>131</v>
      </c>
      <c r="C206" s="173"/>
      <c r="D206" s="174"/>
      <c r="E206" s="128" t="s">
        <v>439</v>
      </c>
      <c r="F206" s="32" t="s">
        <v>134</v>
      </c>
      <c r="G206" s="26"/>
      <c r="H206" s="23">
        <f>IF(G206&lt;&gt;0,I205/G206,0)</f>
        <v>0</v>
      </c>
      <c r="I206" s="31" t="s">
        <v>18</v>
      </c>
      <c r="J206" s="26"/>
      <c r="K206" s="23">
        <f>IF(J206&lt;&gt;0,L205/J206,0)</f>
        <v>0</v>
      </c>
      <c r="L206" s="31" t="s">
        <v>18</v>
      </c>
      <c r="M206" s="26"/>
      <c r="N206" s="23">
        <f>IF(M206&lt;&gt;0,O205/M206,0)</f>
        <v>0</v>
      </c>
      <c r="O206" s="31" t="s">
        <v>18</v>
      </c>
      <c r="P206" s="23">
        <f t="shared" si="126"/>
        <v>0</v>
      </c>
      <c r="Q206" s="27">
        <f t="shared" si="127"/>
        <v>0</v>
      </c>
      <c r="R206" s="29" t="s">
        <v>18</v>
      </c>
      <c r="S206" s="29" t="s">
        <v>18</v>
      </c>
      <c r="T206"/>
      <c r="U206"/>
      <c r="V206"/>
      <c r="W206"/>
      <c r="X206"/>
      <c r="Y206"/>
      <c r="Z206"/>
      <c r="AA206"/>
      <c r="AB206"/>
      <c r="AC206"/>
      <c r="AD206"/>
    </row>
    <row r="207" spans="1:30" s="6" customFormat="1" ht="24.95" customHeight="1">
      <c r="A207" s="92" t="s">
        <v>172</v>
      </c>
      <c r="B207" s="161" t="s">
        <v>173</v>
      </c>
      <c r="C207" s="161"/>
      <c r="D207" s="161"/>
      <c r="E207" s="110" t="s">
        <v>440</v>
      </c>
      <c r="F207" s="15" t="s">
        <v>21</v>
      </c>
      <c r="G207" s="26"/>
      <c r="H207" s="23">
        <f t="shared" ref="H207:H210" si="128">IF(G207&lt;&gt;0,I207/G207,0)</f>
        <v>0</v>
      </c>
      <c r="I207" s="24"/>
      <c r="J207" s="26"/>
      <c r="K207" s="23">
        <f t="shared" ref="K207:K210" si="129">IF(J207&lt;&gt;0,L207/J207,0)</f>
        <v>0</v>
      </c>
      <c r="L207" s="24"/>
      <c r="M207" s="26"/>
      <c r="N207" s="23">
        <f t="shared" ref="N207:N210" si="130">IF(M207&lt;&gt;0,O207/M207,0)</f>
        <v>0</v>
      </c>
      <c r="O207" s="24"/>
      <c r="P207" s="23">
        <f t="shared" si="126"/>
        <v>0</v>
      </c>
      <c r="Q207" s="27">
        <f t="shared" si="127"/>
        <v>0</v>
      </c>
      <c r="R207" s="23">
        <f>I207-O207</f>
        <v>0</v>
      </c>
      <c r="S207" s="27">
        <f>IF(I207&lt;&gt;0,O207/I207,0)</f>
        <v>0</v>
      </c>
      <c r="T207"/>
      <c r="U207"/>
      <c r="V207"/>
      <c r="W207"/>
      <c r="X207"/>
      <c r="Y207"/>
      <c r="Z207"/>
      <c r="AA207"/>
      <c r="AB207"/>
      <c r="AC207"/>
      <c r="AD207"/>
    </row>
    <row r="208" spans="1:30" s="6" customFormat="1" ht="24.95" customHeight="1">
      <c r="A208" s="92" t="s">
        <v>176</v>
      </c>
      <c r="B208" s="168" t="s">
        <v>177</v>
      </c>
      <c r="C208" s="168"/>
      <c r="D208" s="168"/>
      <c r="E208" s="110" t="s">
        <v>441</v>
      </c>
      <c r="F208" s="16" t="s">
        <v>143</v>
      </c>
      <c r="G208" s="26"/>
      <c r="H208" s="23">
        <f t="shared" si="128"/>
        <v>0</v>
      </c>
      <c r="I208" s="24"/>
      <c r="J208" s="26"/>
      <c r="K208" s="23">
        <f t="shared" si="129"/>
        <v>0</v>
      </c>
      <c r="L208" s="24"/>
      <c r="M208" s="26"/>
      <c r="N208" s="23">
        <f t="shared" si="130"/>
        <v>0</v>
      </c>
      <c r="O208" s="24"/>
      <c r="P208" s="23">
        <f t="shared" si="126"/>
        <v>0</v>
      </c>
      <c r="Q208" s="27">
        <f t="shared" si="127"/>
        <v>0</v>
      </c>
      <c r="R208" s="23">
        <f>I208-O208</f>
        <v>0</v>
      </c>
      <c r="S208" s="27">
        <f>IF(I208&lt;&gt;0,O208/I208,0)</f>
        <v>0</v>
      </c>
      <c r="T208"/>
      <c r="U208"/>
      <c r="V208"/>
      <c r="W208"/>
      <c r="X208"/>
      <c r="Y208"/>
      <c r="Z208"/>
      <c r="AA208"/>
      <c r="AB208"/>
      <c r="AC208"/>
      <c r="AD208"/>
    </row>
    <row r="209" spans="1:30" s="6" customFormat="1" ht="24.95" customHeight="1">
      <c r="A209" s="135" t="s">
        <v>180</v>
      </c>
      <c r="B209" s="162" t="s">
        <v>158</v>
      </c>
      <c r="C209" s="163"/>
      <c r="D209" s="164"/>
      <c r="E209" s="132" t="s">
        <v>434</v>
      </c>
      <c r="F209" s="73" t="s">
        <v>21</v>
      </c>
      <c r="G209" s="26"/>
      <c r="H209" s="23">
        <f t="shared" si="128"/>
        <v>0</v>
      </c>
      <c r="I209" s="24"/>
      <c r="J209" s="26"/>
      <c r="K209" s="23">
        <f t="shared" si="129"/>
        <v>0</v>
      </c>
      <c r="L209" s="24"/>
      <c r="M209" s="26"/>
      <c r="N209" s="23">
        <f t="shared" si="130"/>
        <v>0</v>
      </c>
      <c r="O209" s="24"/>
      <c r="P209" s="23">
        <f t="shared" si="126"/>
        <v>0</v>
      </c>
      <c r="Q209" s="27">
        <f t="shared" si="127"/>
        <v>0</v>
      </c>
      <c r="R209" s="23">
        <f>I209-O209</f>
        <v>0</v>
      </c>
      <c r="S209" s="27">
        <f>IF(I209&lt;&gt;0,O209/I209,0)</f>
        <v>0</v>
      </c>
      <c r="T209"/>
      <c r="U209"/>
      <c r="V209"/>
      <c r="W209"/>
      <c r="X209"/>
      <c r="Y209"/>
      <c r="Z209"/>
      <c r="AA209"/>
      <c r="AB209"/>
      <c r="AC209"/>
      <c r="AD209"/>
    </row>
    <row r="210" spans="1:30" s="6" customFormat="1" ht="24.95" customHeight="1">
      <c r="A210" s="92" t="s">
        <v>182</v>
      </c>
      <c r="B210" s="168" t="s">
        <v>183</v>
      </c>
      <c r="C210" s="168"/>
      <c r="D210" s="168"/>
      <c r="E210" s="110" t="s">
        <v>442</v>
      </c>
      <c r="F210" s="16" t="s">
        <v>22</v>
      </c>
      <c r="G210" s="26"/>
      <c r="H210" s="23">
        <f t="shared" si="128"/>
        <v>0</v>
      </c>
      <c r="I210" s="24"/>
      <c r="J210" s="26"/>
      <c r="K210" s="23">
        <f t="shared" si="129"/>
        <v>0</v>
      </c>
      <c r="L210" s="24"/>
      <c r="M210" s="26"/>
      <c r="N210" s="23">
        <f t="shared" si="130"/>
        <v>0</v>
      </c>
      <c r="O210" s="24"/>
      <c r="P210" s="23">
        <f t="shared" si="126"/>
        <v>0</v>
      </c>
      <c r="Q210" s="27">
        <f t="shared" si="127"/>
        <v>0</v>
      </c>
      <c r="R210" s="23">
        <f>I210-O210</f>
        <v>0</v>
      </c>
      <c r="S210" s="27">
        <f>IF(I210&lt;&gt;0,O210/I210,0)</f>
        <v>0</v>
      </c>
      <c r="T210"/>
      <c r="U210"/>
      <c r="V210"/>
      <c r="W210"/>
      <c r="X210"/>
      <c r="Y210"/>
      <c r="Z210"/>
      <c r="AA210"/>
      <c r="AB210"/>
      <c r="AC210"/>
      <c r="AD210"/>
    </row>
    <row r="211" spans="1:30" s="6" customFormat="1" ht="24.95" customHeight="1">
      <c r="A211" s="92"/>
      <c r="B211" s="175" t="s">
        <v>186</v>
      </c>
      <c r="C211" s="175"/>
      <c r="D211" s="175"/>
      <c r="E211" s="128" t="s">
        <v>443</v>
      </c>
      <c r="F211" s="85" t="s">
        <v>189</v>
      </c>
      <c r="G211" s="26"/>
      <c r="H211" s="23">
        <f>IF(G211&lt;&gt;0,I210/G211,0)</f>
        <v>0</v>
      </c>
      <c r="I211" s="31" t="s">
        <v>18</v>
      </c>
      <c r="J211" s="26"/>
      <c r="K211" s="23">
        <f>IF(J211&lt;&gt;0,L210/J211,0)</f>
        <v>0</v>
      </c>
      <c r="L211" s="31" t="s">
        <v>18</v>
      </c>
      <c r="M211" s="26"/>
      <c r="N211" s="23">
        <f>IF(M211&lt;&gt;0,O210/M211,0)</f>
        <v>0</v>
      </c>
      <c r="O211" s="31" t="s">
        <v>18</v>
      </c>
      <c r="P211" s="23">
        <f t="shared" si="126"/>
        <v>0</v>
      </c>
      <c r="Q211" s="27">
        <f t="shared" si="127"/>
        <v>0</v>
      </c>
      <c r="R211" s="29" t="s">
        <v>18</v>
      </c>
      <c r="S211" s="29" t="s">
        <v>18</v>
      </c>
      <c r="T211"/>
      <c r="U211"/>
      <c r="V211"/>
      <c r="W211"/>
      <c r="X211"/>
      <c r="Y211"/>
      <c r="Z211"/>
      <c r="AA211"/>
      <c r="AB211"/>
      <c r="AC211"/>
      <c r="AD211"/>
    </row>
    <row r="212" spans="1:30" s="6" customFormat="1" ht="24.95" customHeight="1">
      <c r="A212" s="92" t="s">
        <v>190</v>
      </c>
      <c r="B212" s="161" t="s">
        <v>191</v>
      </c>
      <c r="C212" s="161"/>
      <c r="D212" s="161"/>
      <c r="E212" s="110" t="s">
        <v>444</v>
      </c>
      <c r="F212" s="16" t="s">
        <v>22</v>
      </c>
      <c r="G212" s="26"/>
      <c r="H212" s="23">
        <f t="shared" ref="H212:H217" si="131">IF(G212&lt;&gt;0,I212/G212,0)</f>
        <v>0</v>
      </c>
      <c r="I212" s="24"/>
      <c r="J212" s="26"/>
      <c r="K212" s="23">
        <f t="shared" ref="K212:K217" si="132">IF(J212&lt;&gt;0,L212/J212,0)</f>
        <v>0</v>
      </c>
      <c r="L212" s="24"/>
      <c r="M212" s="26"/>
      <c r="N212" s="23">
        <f t="shared" ref="N212:N217" si="133">IF(M212&lt;&gt;0,O212/M212,0)</f>
        <v>0</v>
      </c>
      <c r="O212" s="24"/>
      <c r="P212" s="23">
        <f t="shared" si="126"/>
        <v>0</v>
      </c>
      <c r="Q212" s="27">
        <f t="shared" si="127"/>
        <v>0</v>
      </c>
      <c r="R212" s="23">
        <f t="shared" ref="R212:R222" si="134">I212-O212</f>
        <v>0</v>
      </c>
      <c r="S212" s="27">
        <f t="shared" ref="S212:S222" si="135">IF(I212&lt;&gt;0,O212/I212,0)</f>
        <v>0</v>
      </c>
      <c r="T212"/>
      <c r="U212"/>
      <c r="V212"/>
      <c r="W212"/>
      <c r="X212"/>
      <c r="Y212"/>
      <c r="Z212"/>
      <c r="AA212"/>
      <c r="AB212"/>
      <c r="AC212"/>
      <c r="AD212"/>
    </row>
    <row r="213" spans="1:30" s="6" customFormat="1" ht="24.95" customHeight="1">
      <c r="A213" s="51" t="s">
        <v>194</v>
      </c>
      <c r="B213" s="161" t="s">
        <v>195</v>
      </c>
      <c r="C213" s="161"/>
      <c r="D213" s="161"/>
      <c r="E213" s="110" t="s">
        <v>445</v>
      </c>
      <c r="F213" s="16" t="s">
        <v>22</v>
      </c>
      <c r="G213" s="26"/>
      <c r="H213" s="23">
        <f t="shared" si="131"/>
        <v>0</v>
      </c>
      <c r="I213" s="24"/>
      <c r="J213" s="26"/>
      <c r="K213" s="23">
        <f t="shared" si="132"/>
        <v>0</v>
      </c>
      <c r="L213" s="24"/>
      <c r="M213" s="26"/>
      <c r="N213" s="23">
        <f t="shared" si="133"/>
        <v>0</v>
      </c>
      <c r="O213" s="24"/>
      <c r="P213" s="23">
        <f t="shared" si="126"/>
        <v>0</v>
      </c>
      <c r="Q213" s="27">
        <f t="shared" si="127"/>
        <v>0</v>
      </c>
      <c r="R213" s="23">
        <f t="shared" si="134"/>
        <v>0</v>
      </c>
      <c r="S213" s="27">
        <f t="shared" si="135"/>
        <v>0</v>
      </c>
      <c r="T213"/>
      <c r="U213"/>
      <c r="V213"/>
      <c r="W213"/>
      <c r="X213"/>
      <c r="Y213"/>
      <c r="Z213"/>
      <c r="AA213"/>
      <c r="AB213"/>
      <c r="AC213"/>
      <c r="AD213"/>
    </row>
    <row r="214" spans="1:30" s="6" customFormat="1" ht="44.25" customHeight="1">
      <c r="A214" s="97" t="s">
        <v>198</v>
      </c>
      <c r="B214" s="162" t="s">
        <v>199</v>
      </c>
      <c r="C214" s="163"/>
      <c r="D214" s="164"/>
      <c r="E214" s="132" t="s">
        <v>446</v>
      </c>
      <c r="F214" s="99" t="s">
        <v>22</v>
      </c>
      <c r="G214" s="26"/>
      <c r="H214" s="23">
        <f t="shared" si="131"/>
        <v>0</v>
      </c>
      <c r="I214" s="24"/>
      <c r="J214" s="26"/>
      <c r="K214" s="23">
        <f t="shared" si="132"/>
        <v>0</v>
      </c>
      <c r="L214" s="24"/>
      <c r="M214" s="26"/>
      <c r="N214" s="23">
        <f t="shared" si="133"/>
        <v>0</v>
      </c>
      <c r="O214" s="24"/>
      <c r="P214" s="23">
        <f t="shared" si="126"/>
        <v>0</v>
      </c>
      <c r="Q214" s="27">
        <f t="shared" si="127"/>
        <v>0</v>
      </c>
      <c r="R214" s="23">
        <f t="shared" si="134"/>
        <v>0</v>
      </c>
      <c r="S214" s="27">
        <f t="shared" si="135"/>
        <v>0</v>
      </c>
      <c r="T214"/>
      <c r="U214"/>
      <c r="V214"/>
      <c r="W214"/>
      <c r="X214"/>
      <c r="Y214"/>
      <c r="Z214"/>
      <c r="AA214"/>
      <c r="AB214"/>
      <c r="AC214"/>
      <c r="AD214"/>
    </row>
    <row r="215" spans="1:30" s="6" customFormat="1" ht="42.75" customHeight="1">
      <c r="A215" s="97" t="s">
        <v>202</v>
      </c>
      <c r="B215" s="162" t="s">
        <v>203</v>
      </c>
      <c r="C215" s="163"/>
      <c r="D215" s="164"/>
      <c r="E215" s="132" t="s">
        <v>447</v>
      </c>
      <c r="F215" s="99" t="s">
        <v>22</v>
      </c>
      <c r="G215" s="26"/>
      <c r="H215" s="23">
        <f t="shared" si="131"/>
        <v>0</v>
      </c>
      <c r="I215" s="24"/>
      <c r="J215" s="26"/>
      <c r="K215" s="23">
        <f t="shared" si="132"/>
        <v>0</v>
      </c>
      <c r="L215" s="24"/>
      <c r="M215" s="26"/>
      <c r="N215" s="23">
        <f t="shared" si="133"/>
        <v>0</v>
      </c>
      <c r="O215" s="24"/>
      <c r="P215" s="23">
        <f t="shared" si="126"/>
        <v>0</v>
      </c>
      <c r="Q215" s="27">
        <f t="shared" si="127"/>
        <v>0</v>
      </c>
      <c r="R215" s="23">
        <f t="shared" si="134"/>
        <v>0</v>
      </c>
      <c r="S215" s="27">
        <f t="shared" si="135"/>
        <v>0</v>
      </c>
      <c r="T215"/>
      <c r="U215"/>
      <c r="V215"/>
      <c r="W215"/>
      <c r="X215"/>
      <c r="Y215"/>
      <c r="Z215"/>
      <c r="AA215"/>
      <c r="AB215"/>
      <c r="AC215"/>
      <c r="AD215"/>
    </row>
    <row r="216" spans="1:30" s="6" customFormat="1" ht="44.25" customHeight="1">
      <c r="A216" s="97" t="s">
        <v>206</v>
      </c>
      <c r="B216" s="162" t="s">
        <v>207</v>
      </c>
      <c r="C216" s="163"/>
      <c r="D216" s="164"/>
      <c r="E216" s="132" t="s">
        <v>448</v>
      </c>
      <c r="F216" s="99" t="s">
        <v>22</v>
      </c>
      <c r="G216" s="26"/>
      <c r="H216" s="23">
        <f t="shared" si="131"/>
        <v>0</v>
      </c>
      <c r="I216" s="24"/>
      <c r="J216" s="26"/>
      <c r="K216" s="23">
        <f t="shared" si="132"/>
        <v>0</v>
      </c>
      <c r="L216" s="24"/>
      <c r="M216" s="26"/>
      <c r="N216" s="23">
        <f t="shared" si="133"/>
        <v>0</v>
      </c>
      <c r="O216" s="24"/>
      <c r="P216" s="23">
        <f t="shared" si="126"/>
        <v>0</v>
      </c>
      <c r="Q216" s="27">
        <f t="shared" si="127"/>
        <v>0</v>
      </c>
      <c r="R216" s="23">
        <f t="shared" si="134"/>
        <v>0</v>
      </c>
      <c r="S216" s="27">
        <f t="shared" si="135"/>
        <v>0</v>
      </c>
      <c r="T216"/>
      <c r="U216"/>
      <c r="V216"/>
      <c r="W216"/>
      <c r="X216"/>
      <c r="Y216"/>
      <c r="Z216"/>
      <c r="AA216"/>
      <c r="AB216"/>
      <c r="AC216"/>
      <c r="AD216"/>
    </row>
    <row r="217" spans="1:30" s="6" customFormat="1" ht="42.75" customHeight="1">
      <c r="A217" s="97" t="s">
        <v>210</v>
      </c>
      <c r="B217" s="162" t="s">
        <v>211</v>
      </c>
      <c r="C217" s="163"/>
      <c r="D217" s="164"/>
      <c r="E217" s="132" t="s">
        <v>449</v>
      </c>
      <c r="F217" s="99" t="s">
        <v>22</v>
      </c>
      <c r="G217" s="26"/>
      <c r="H217" s="23">
        <f t="shared" si="131"/>
        <v>0</v>
      </c>
      <c r="I217" s="24"/>
      <c r="J217" s="26"/>
      <c r="K217" s="23">
        <f t="shared" si="132"/>
        <v>0</v>
      </c>
      <c r="L217" s="24"/>
      <c r="M217" s="26"/>
      <c r="N217" s="23">
        <f t="shared" si="133"/>
        <v>0</v>
      </c>
      <c r="O217" s="24"/>
      <c r="P217" s="23">
        <f t="shared" si="126"/>
        <v>0</v>
      </c>
      <c r="Q217" s="27">
        <f t="shared" si="127"/>
        <v>0</v>
      </c>
      <c r="R217" s="23">
        <f t="shared" si="134"/>
        <v>0</v>
      </c>
      <c r="S217" s="27">
        <f t="shared" si="135"/>
        <v>0</v>
      </c>
      <c r="T217"/>
      <c r="U217"/>
      <c r="V217"/>
      <c r="W217"/>
      <c r="X217"/>
      <c r="Y217"/>
      <c r="Z217"/>
      <c r="AA217"/>
      <c r="AB217"/>
      <c r="AC217"/>
      <c r="AD217"/>
    </row>
    <row r="218" spans="1:30" s="6" customFormat="1" ht="24.95" customHeight="1">
      <c r="A218" s="101" t="s">
        <v>214</v>
      </c>
      <c r="B218" s="165" t="s">
        <v>244</v>
      </c>
      <c r="C218" s="166"/>
      <c r="D218" s="167"/>
      <c r="E218" s="110" t="s">
        <v>450</v>
      </c>
      <c r="F218" s="31" t="s">
        <v>18</v>
      </c>
      <c r="G218" s="31" t="s">
        <v>18</v>
      </c>
      <c r="H218" s="31" t="s">
        <v>18</v>
      </c>
      <c r="I218" s="136">
        <f>SUM(I219:I221)</f>
        <v>0</v>
      </c>
      <c r="J218" s="31" t="s">
        <v>18</v>
      </c>
      <c r="K218" s="31" t="s">
        <v>18</v>
      </c>
      <c r="L218" s="136">
        <f>SUM(L219:L221)</f>
        <v>0</v>
      </c>
      <c r="M218" s="31" t="s">
        <v>18</v>
      </c>
      <c r="N218" s="31" t="s">
        <v>18</v>
      </c>
      <c r="O218" s="136">
        <f>SUM(O219:O221)</f>
        <v>0</v>
      </c>
      <c r="P218" s="29" t="s">
        <v>18</v>
      </c>
      <c r="Q218" s="29" t="s">
        <v>18</v>
      </c>
      <c r="R218" s="23">
        <f t="shared" si="134"/>
        <v>0</v>
      </c>
      <c r="S218" s="27">
        <f t="shared" si="135"/>
        <v>0</v>
      </c>
      <c r="T218"/>
      <c r="U218"/>
      <c r="V218"/>
      <c r="W218"/>
      <c r="X218"/>
      <c r="Y218"/>
      <c r="Z218"/>
      <c r="AA218"/>
      <c r="AB218"/>
      <c r="AC218"/>
      <c r="AD218"/>
    </row>
    <row r="219" spans="1:30" s="6" customFormat="1" ht="24.95" customHeight="1">
      <c r="A219" s="101" t="s">
        <v>218</v>
      </c>
      <c r="B219" s="155" t="s">
        <v>248</v>
      </c>
      <c r="C219" s="156"/>
      <c r="D219" s="157"/>
      <c r="E219" s="137" t="s">
        <v>451</v>
      </c>
      <c r="F219" s="138" t="s">
        <v>47</v>
      </c>
      <c r="G219" s="26"/>
      <c r="H219" s="23">
        <f t="shared" ref="H219:H221" si="136">IF(G219&lt;&gt;0,I219/G219,0)</f>
        <v>0</v>
      </c>
      <c r="I219" s="24"/>
      <c r="J219" s="26"/>
      <c r="K219" s="23">
        <f t="shared" ref="K219:K221" si="137">IF(J219&lt;&gt;0,L219/J219,0)</f>
        <v>0</v>
      </c>
      <c r="L219" s="24"/>
      <c r="M219" s="26"/>
      <c r="N219" s="23">
        <f t="shared" ref="N219:N221" si="138">IF(M219&lt;&gt;0,O219/M219,0)</f>
        <v>0</v>
      </c>
      <c r="O219" s="24"/>
      <c r="P219" s="23">
        <f>G219-M219</f>
        <v>0</v>
      </c>
      <c r="Q219" s="27">
        <f>IF(G219&lt;&gt;0,M219/G219,0)</f>
        <v>0</v>
      </c>
      <c r="R219" s="23">
        <f t="shared" si="134"/>
        <v>0</v>
      </c>
      <c r="S219" s="27">
        <f t="shared" si="135"/>
        <v>0</v>
      </c>
      <c r="T219"/>
      <c r="U219"/>
      <c r="V219"/>
      <c r="W219"/>
      <c r="X219"/>
      <c r="Y219"/>
      <c r="Z219"/>
      <c r="AA219"/>
      <c r="AB219"/>
      <c r="AC219"/>
      <c r="AD219"/>
    </row>
    <row r="220" spans="1:30" s="6" customFormat="1" ht="33.950000000000003" customHeight="1">
      <c r="A220" s="101" t="s">
        <v>233</v>
      </c>
      <c r="B220" s="155" t="s">
        <v>252</v>
      </c>
      <c r="C220" s="156"/>
      <c r="D220" s="157"/>
      <c r="E220" s="110" t="s">
        <v>452</v>
      </c>
      <c r="F220" s="138" t="s">
        <v>21</v>
      </c>
      <c r="G220" s="26"/>
      <c r="H220" s="23">
        <f t="shared" si="136"/>
        <v>0</v>
      </c>
      <c r="I220" s="24"/>
      <c r="J220" s="26"/>
      <c r="K220" s="23">
        <f t="shared" si="137"/>
        <v>0</v>
      </c>
      <c r="L220" s="24"/>
      <c r="M220" s="26"/>
      <c r="N220" s="23">
        <f t="shared" si="138"/>
        <v>0</v>
      </c>
      <c r="O220" s="24"/>
      <c r="P220" s="23">
        <f>G220-M220</f>
        <v>0</v>
      </c>
      <c r="Q220" s="27">
        <f>IF(G220&lt;&gt;0,M220/G220,0)</f>
        <v>0</v>
      </c>
      <c r="R220" s="23">
        <f t="shared" si="134"/>
        <v>0</v>
      </c>
      <c r="S220" s="27">
        <f t="shared" si="135"/>
        <v>0</v>
      </c>
      <c r="T220"/>
      <c r="U220"/>
      <c r="V220"/>
      <c r="W220"/>
      <c r="X220"/>
      <c r="Y220"/>
      <c r="Z220"/>
      <c r="AA220"/>
      <c r="AB220"/>
      <c r="AC220"/>
      <c r="AD220"/>
    </row>
    <row r="221" spans="1:30" s="6" customFormat="1" ht="33.950000000000003" customHeight="1">
      <c r="A221" s="101" t="s">
        <v>239</v>
      </c>
      <c r="B221" s="155" t="s">
        <v>256</v>
      </c>
      <c r="C221" s="156"/>
      <c r="D221" s="157"/>
      <c r="E221" s="110" t="s">
        <v>453</v>
      </c>
      <c r="F221" s="138" t="s">
        <v>22</v>
      </c>
      <c r="G221" s="26"/>
      <c r="H221" s="23">
        <f t="shared" si="136"/>
        <v>0</v>
      </c>
      <c r="I221" s="24"/>
      <c r="J221" s="26"/>
      <c r="K221" s="23">
        <f t="shared" si="137"/>
        <v>0</v>
      </c>
      <c r="L221" s="24"/>
      <c r="M221" s="26"/>
      <c r="N221" s="23">
        <f t="shared" si="138"/>
        <v>0</v>
      </c>
      <c r="O221" s="24"/>
      <c r="P221" s="23">
        <f>G221-M221</f>
        <v>0</v>
      </c>
      <c r="Q221" s="27">
        <f>IF(G221&lt;&gt;0,M221/G221,0)</f>
        <v>0</v>
      </c>
      <c r="R221" s="23">
        <f t="shared" si="134"/>
        <v>0</v>
      </c>
      <c r="S221" s="27">
        <f t="shared" si="135"/>
        <v>0</v>
      </c>
      <c r="T221"/>
      <c r="U221"/>
      <c r="V221"/>
      <c r="W221"/>
      <c r="X221"/>
      <c r="Y221"/>
      <c r="Z221"/>
      <c r="AA221"/>
      <c r="AB221"/>
      <c r="AC221"/>
      <c r="AD221"/>
    </row>
    <row r="222" spans="1:30" s="6" customFormat="1" ht="24.95" customHeight="1">
      <c r="A222" s="33" t="s">
        <v>243</v>
      </c>
      <c r="B222" s="158" t="s">
        <v>347</v>
      </c>
      <c r="C222" s="159"/>
      <c r="D222" s="160"/>
      <c r="E222" s="107" t="s">
        <v>454</v>
      </c>
      <c r="F222" s="34" t="s">
        <v>18</v>
      </c>
      <c r="G222" s="34" t="s">
        <v>18</v>
      </c>
      <c r="H222" s="34" t="s">
        <v>18</v>
      </c>
      <c r="I222" s="24"/>
      <c r="J222" s="34" t="s">
        <v>18</v>
      </c>
      <c r="K222" s="34" t="s">
        <v>18</v>
      </c>
      <c r="L222" s="24"/>
      <c r="M222" s="34" t="s">
        <v>18</v>
      </c>
      <c r="N222" s="34" t="s">
        <v>18</v>
      </c>
      <c r="O222" s="24"/>
      <c r="P222" s="34" t="s">
        <v>18</v>
      </c>
      <c r="Q222" s="34" t="s">
        <v>18</v>
      </c>
      <c r="R222" s="31">
        <f t="shared" si="134"/>
        <v>0</v>
      </c>
      <c r="S222" s="35">
        <f t="shared" si="135"/>
        <v>0</v>
      </c>
      <c r="T222"/>
      <c r="U222"/>
      <c r="V222"/>
      <c r="W222"/>
      <c r="X222"/>
      <c r="Y222"/>
      <c r="Z222"/>
      <c r="AA222"/>
      <c r="AB222"/>
      <c r="AC222"/>
      <c r="AD222"/>
    </row>
    <row r="223" spans="1:30">
      <c r="T223"/>
      <c r="U223"/>
      <c r="V223"/>
      <c r="W223"/>
      <c r="X223"/>
      <c r="Y223"/>
      <c r="Z223"/>
      <c r="AA223"/>
      <c r="AB223"/>
      <c r="AC223"/>
      <c r="AD223"/>
    </row>
    <row r="224" spans="1:30">
      <c r="T224"/>
      <c r="U224"/>
      <c r="V224"/>
      <c r="W224"/>
      <c r="X224"/>
      <c r="Y224"/>
      <c r="Z224"/>
      <c r="AA224"/>
      <c r="AB224"/>
      <c r="AC224"/>
      <c r="AD224"/>
    </row>
    <row r="225" spans="20:30">
      <c r="T225"/>
      <c r="U225"/>
      <c r="V225"/>
      <c r="W225"/>
      <c r="X225"/>
      <c r="Y225"/>
      <c r="Z225"/>
      <c r="AA225"/>
      <c r="AB225"/>
      <c r="AC225"/>
      <c r="AD225"/>
    </row>
    <row r="226" spans="20:30">
      <c r="T226"/>
      <c r="U226"/>
      <c r="V226"/>
      <c r="W226"/>
      <c r="X226"/>
      <c r="Y226"/>
      <c r="Z226"/>
      <c r="AA226"/>
      <c r="AB226"/>
      <c r="AC226"/>
      <c r="AD226"/>
    </row>
    <row r="227" spans="20:30">
      <c r="T227"/>
      <c r="U227"/>
      <c r="V227"/>
      <c r="W227"/>
      <c r="X227"/>
      <c r="Y227"/>
      <c r="Z227"/>
      <c r="AA227"/>
      <c r="AB227"/>
      <c r="AC227"/>
      <c r="AD227"/>
    </row>
    <row r="228" spans="20:30">
      <c r="T228"/>
      <c r="U228"/>
      <c r="V228"/>
      <c r="W228"/>
      <c r="X228"/>
      <c r="Y228"/>
      <c r="Z228"/>
      <c r="AA228"/>
      <c r="AB228"/>
      <c r="AC228"/>
      <c r="AD228"/>
    </row>
    <row r="229" spans="20:30">
      <c r="T229"/>
      <c r="U229"/>
      <c r="V229"/>
      <c r="W229"/>
      <c r="X229"/>
      <c r="Y229"/>
      <c r="Z229"/>
      <c r="AA229"/>
      <c r="AB229"/>
      <c r="AC229"/>
      <c r="AD229"/>
    </row>
    <row r="230" spans="20:30">
      <c r="T230"/>
      <c r="U230"/>
      <c r="V230"/>
      <c r="W230"/>
      <c r="X230"/>
      <c r="Y230"/>
      <c r="Z230"/>
      <c r="AA230"/>
      <c r="AB230"/>
      <c r="AC230"/>
      <c r="AD230"/>
    </row>
    <row r="231" spans="20:30">
      <c r="T231"/>
      <c r="U231"/>
      <c r="V231"/>
      <c r="W231"/>
      <c r="X231"/>
      <c r="Y231"/>
      <c r="Z231"/>
      <c r="AA231"/>
      <c r="AB231"/>
      <c r="AC231"/>
      <c r="AD231"/>
    </row>
    <row r="232" spans="20:30">
      <c r="T232"/>
      <c r="U232"/>
      <c r="V232"/>
      <c r="W232"/>
      <c r="X232"/>
      <c r="Y232"/>
      <c r="Z232"/>
      <c r="AA232"/>
      <c r="AB232"/>
      <c r="AC232"/>
      <c r="AD232"/>
    </row>
    <row r="233" spans="20:30">
      <c r="T233"/>
      <c r="U233"/>
      <c r="V233"/>
      <c r="W233"/>
      <c r="X233"/>
      <c r="Y233"/>
      <c r="Z233"/>
      <c r="AA233"/>
      <c r="AB233"/>
      <c r="AC233"/>
      <c r="AD233"/>
    </row>
    <row r="234" spans="20:30">
      <c r="T234"/>
      <c r="U234"/>
      <c r="V234"/>
      <c r="W234"/>
      <c r="X234"/>
      <c r="Y234"/>
      <c r="Z234"/>
      <c r="AA234"/>
      <c r="AB234"/>
      <c r="AC234"/>
      <c r="AD234"/>
    </row>
    <row r="235" spans="20:30">
      <c r="T235"/>
      <c r="U235"/>
      <c r="V235"/>
      <c r="W235"/>
      <c r="X235"/>
      <c r="Y235"/>
      <c r="Z235"/>
      <c r="AA235"/>
      <c r="AB235"/>
      <c r="AC235"/>
      <c r="AD235"/>
    </row>
    <row r="236" spans="20:30">
      <c r="T236"/>
      <c r="U236"/>
      <c r="V236"/>
      <c r="W236"/>
      <c r="X236"/>
      <c r="Y236"/>
      <c r="Z236"/>
      <c r="AA236"/>
      <c r="AB236"/>
      <c r="AC236"/>
      <c r="AD236"/>
    </row>
    <row r="237" spans="20:30">
      <c r="T237"/>
      <c r="U237"/>
      <c r="V237"/>
      <c r="W237"/>
      <c r="X237"/>
      <c r="Y237"/>
      <c r="Z237"/>
      <c r="AA237"/>
      <c r="AB237"/>
      <c r="AC237"/>
      <c r="AD237"/>
    </row>
    <row r="238" spans="20:30">
      <c r="T238"/>
      <c r="U238"/>
      <c r="V238"/>
      <c r="W238"/>
      <c r="X238"/>
      <c r="Y238"/>
      <c r="Z238"/>
      <c r="AA238"/>
      <c r="AB238"/>
      <c r="AC238"/>
      <c r="AD238"/>
    </row>
    <row r="239" spans="20:30">
      <c r="T239"/>
      <c r="U239"/>
      <c r="V239"/>
      <c r="W239"/>
      <c r="X239"/>
      <c r="Y239"/>
      <c r="Z239"/>
      <c r="AA239"/>
      <c r="AB239"/>
      <c r="AC239"/>
      <c r="AD239"/>
    </row>
    <row r="240" spans="20:30">
      <c r="T240"/>
      <c r="U240"/>
      <c r="V240"/>
      <c r="W240"/>
      <c r="X240"/>
      <c r="Y240"/>
      <c r="Z240"/>
      <c r="AA240"/>
      <c r="AB240"/>
      <c r="AC240"/>
      <c r="AD240"/>
    </row>
    <row r="241" spans="20:30">
      <c r="T241"/>
      <c r="U241"/>
      <c r="V241"/>
      <c r="W241"/>
      <c r="X241"/>
      <c r="Y241"/>
      <c r="Z241"/>
      <c r="AA241"/>
      <c r="AB241"/>
      <c r="AC241"/>
      <c r="AD241"/>
    </row>
    <row r="242" spans="20:30">
      <c r="T242"/>
      <c r="U242"/>
      <c r="V242"/>
      <c r="W242"/>
      <c r="X242"/>
      <c r="Y242"/>
      <c r="Z242"/>
      <c r="AA242"/>
      <c r="AB242"/>
      <c r="AC242"/>
      <c r="AD242"/>
    </row>
    <row r="243" spans="20:30">
      <c r="T243"/>
      <c r="U243"/>
      <c r="V243"/>
      <c r="W243"/>
      <c r="X243"/>
      <c r="Y243"/>
      <c r="Z243"/>
      <c r="AA243"/>
      <c r="AB243"/>
      <c r="AC243"/>
      <c r="AD243"/>
    </row>
    <row r="244" spans="20:30">
      <c r="T244"/>
      <c r="U244"/>
      <c r="V244"/>
      <c r="W244"/>
      <c r="X244"/>
      <c r="Y244"/>
      <c r="Z244"/>
      <c r="AA244"/>
      <c r="AB244"/>
      <c r="AC244"/>
      <c r="AD244"/>
    </row>
    <row r="245" spans="20:30">
      <c r="T245"/>
      <c r="U245"/>
      <c r="V245"/>
      <c r="W245"/>
      <c r="X245"/>
      <c r="Y245"/>
      <c r="Z245"/>
      <c r="AA245"/>
      <c r="AB245"/>
      <c r="AC245"/>
      <c r="AD245"/>
    </row>
    <row r="246" spans="20:30">
      <c r="T246"/>
      <c r="U246"/>
      <c r="V246"/>
      <c r="W246"/>
      <c r="X246"/>
      <c r="Y246"/>
      <c r="Z246"/>
      <c r="AA246"/>
      <c r="AB246"/>
      <c r="AC246"/>
      <c r="AD246"/>
    </row>
    <row r="247" spans="20:30">
      <c r="T247"/>
      <c r="U247"/>
      <c r="V247"/>
      <c r="W247"/>
      <c r="X247"/>
      <c r="Y247"/>
      <c r="Z247"/>
      <c r="AA247"/>
      <c r="AB247"/>
      <c r="AC247"/>
      <c r="AD247"/>
    </row>
    <row r="248" spans="20:30">
      <c r="T248"/>
      <c r="U248"/>
      <c r="V248"/>
      <c r="W248"/>
      <c r="X248"/>
      <c r="Y248"/>
      <c r="Z248"/>
      <c r="AA248"/>
      <c r="AB248"/>
      <c r="AC248"/>
      <c r="AD248"/>
    </row>
    <row r="249" spans="20:30">
      <c r="T249"/>
      <c r="U249"/>
      <c r="V249"/>
      <c r="W249"/>
      <c r="X249"/>
      <c r="Y249"/>
      <c r="Z249"/>
      <c r="AA249"/>
      <c r="AB249"/>
      <c r="AC249"/>
      <c r="AD249"/>
    </row>
    <row r="250" spans="20:30">
      <c r="T250"/>
      <c r="U250"/>
      <c r="V250"/>
      <c r="W250"/>
      <c r="X250"/>
      <c r="Y250"/>
      <c r="Z250"/>
      <c r="AA250"/>
      <c r="AB250"/>
      <c r="AC250"/>
      <c r="AD250"/>
    </row>
    <row r="251" spans="20:30">
      <c r="T251"/>
      <c r="U251"/>
      <c r="V251"/>
      <c r="W251"/>
      <c r="X251"/>
      <c r="Y251"/>
      <c r="Z251"/>
      <c r="AA251"/>
      <c r="AB251"/>
      <c r="AC251"/>
      <c r="AD251"/>
    </row>
    <row r="252" spans="20:30">
      <c r="T252"/>
      <c r="U252"/>
      <c r="V252"/>
      <c r="W252"/>
      <c r="X252"/>
      <c r="Y252"/>
      <c r="Z252"/>
      <c r="AA252"/>
      <c r="AB252"/>
      <c r="AC252"/>
      <c r="AD252"/>
    </row>
    <row r="253" spans="20:30">
      <c r="T253"/>
      <c r="U253"/>
      <c r="V253"/>
      <c r="W253"/>
      <c r="X253"/>
      <c r="Y253"/>
      <c r="Z253"/>
      <c r="AA253"/>
      <c r="AB253"/>
      <c r="AC253"/>
      <c r="AD253"/>
    </row>
    <row r="254" spans="20:30">
      <c r="T254"/>
      <c r="U254"/>
      <c r="V254"/>
      <c r="W254"/>
      <c r="X254"/>
      <c r="Y254"/>
      <c r="Z254"/>
      <c r="AA254"/>
      <c r="AB254"/>
      <c r="AC254"/>
      <c r="AD254"/>
    </row>
    <row r="255" spans="20:30">
      <c r="T255"/>
      <c r="U255"/>
      <c r="V255"/>
      <c r="W255"/>
      <c r="X255"/>
      <c r="Y255"/>
      <c r="Z255"/>
      <c r="AA255"/>
      <c r="AB255"/>
      <c r="AC255"/>
      <c r="AD255"/>
    </row>
    <row r="256" spans="20:30">
      <c r="T256"/>
      <c r="U256"/>
      <c r="V256"/>
      <c r="W256"/>
      <c r="X256"/>
      <c r="Y256"/>
      <c r="Z256"/>
      <c r="AA256"/>
      <c r="AB256"/>
      <c r="AC256"/>
      <c r="AD256"/>
    </row>
    <row r="257" spans="20:30">
      <c r="T257"/>
      <c r="U257"/>
      <c r="V257"/>
      <c r="W257"/>
      <c r="X257"/>
      <c r="Y257"/>
      <c r="Z257"/>
      <c r="AA257"/>
      <c r="AB257"/>
      <c r="AC257"/>
      <c r="AD257"/>
    </row>
    <row r="258" spans="20:30">
      <c r="T258"/>
      <c r="U258"/>
      <c r="V258"/>
      <c r="W258"/>
      <c r="X258"/>
      <c r="Y258"/>
      <c r="Z258"/>
      <c r="AA258"/>
      <c r="AB258"/>
      <c r="AC258"/>
      <c r="AD258"/>
    </row>
    <row r="259" spans="20:30">
      <c r="T259"/>
      <c r="U259"/>
      <c r="V259"/>
      <c r="W259"/>
      <c r="X259"/>
      <c r="Y259"/>
      <c r="Z259"/>
      <c r="AA259"/>
      <c r="AB259"/>
      <c r="AC259"/>
      <c r="AD259"/>
    </row>
    <row r="260" spans="20:30">
      <c r="T260"/>
      <c r="U260"/>
      <c r="V260"/>
      <c r="W260"/>
      <c r="X260"/>
      <c r="Y260"/>
      <c r="Z260"/>
      <c r="AA260"/>
      <c r="AB260"/>
      <c r="AC260"/>
      <c r="AD260"/>
    </row>
    <row r="261" spans="20:30">
      <c r="T261"/>
      <c r="U261"/>
      <c r="V261"/>
      <c r="W261"/>
      <c r="X261"/>
      <c r="Y261"/>
      <c r="Z261"/>
      <c r="AA261"/>
      <c r="AB261"/>
      <c r="AC261"/>
      <c r="AD261"/>
    </row>
    <row r="262" spans="20:30">
      <c r="T262"/>
      <c r="U262"/>
      <c r="V262"/>
      <c r="W262"/>
      <c r="X262"/>
      <c r="Y262"/>
      <c r="Z262"/>
      <c r="AA262"/>
      <c r="AB262"/>
      <c r="AC262"/>
      <c r="AD262"/>
    </row>
    <row r="263" spans="20:30">
      <c r="T263"/>
      <c r="U263"/>
      <c r="V263"/>
      <c r="W263"/>
      <c r="X263"/>
      <c r="Y263"/>
      <c r="Z263"/>
      <c r="AA263"/>
      <c r="AB263"/>
      <c r="AC263"/>
      <c r="AD263"/>
    </row>
    <row r="264" spans="20:30">
      <c r="T264"/>
      <c r="U264"/>
      <c r="V264"/>
      <c r="W264"/>
      <c r="X264"/>
      <c r="Y264"/>
      <c r="Z264"/>
      <c r="AA264"/>
      <c r="AB264"/>
      <c r="AC264"/>
      <c r="AD264"/>
    </row>
    <row r="265" spans="20:30">
      <c r="T265"/>
      <c r="U265"/>
      <c r="V265"/>
      <c r="W265"/>
      <c r="X265"/>
      <c r="Y265"/>
      <c r="Z265"/>
      <c r="AA265"/>
      <c r="AB265"/>
      <c r="AC265"/>
      <c r="AD265"/>
    </row>
    <row r="266" spans="20:30">
      <c r="T266"/>
      <c r="U266"/>
      <c r="V266"/>
      <c r="W266"/>
      <c r="X266"/>
      <c r="Y266"/>
      <c r="Z266"/>
      <c r="AA266"/>
      <c r="AB266"/>
      <c r="AC266"/>
      <c r="AD266"/>
    </row>
    <row r="267" spans="20:30">
      <c r="T267"/>
      <c r="U267"/>
      <c r="V267"/>
      <c r="W267"/>
      <c r="X267"/>
      <c r="Y267"/>
      <c r="Z267"/>
      <c r="AA267"/>
      <c r="AB267"/>
      <c r="AC267"/>
      <c r="AD267"/>
    </row>
    <row r="268" spans="20:30">
      <c r="T268"/>
      <c r="U268"/>
      <c r="V268"/>
      <c r="W268"/>
      <c r="X268"/>
      <c r="Y268"/>
      <c r="Z268"/>
      <c r="AA268"/>
      <c r="AB268"/>
      <c r="AC268"/>
      <c r="AD268"/>
    </row>
    <row r="269" spans="20:30">
      <c r="T269"/>
      <c r="U269"/>
      <c r="V269"/>
      <c r="W269"/>
      <c r="X269"/>
      <c r="Y269"/>
      <c r="Z269"/>
      <c r="AA269"/>
      <c r="AB269"/>
      <c r="AC269"/>
      <c r="AD269"/>
    </row>
    <row r="270" spans="20:30">
      <c r="T270"/>
      <c r="U270"/>
      <c r="V270"/>
      <c r="W270"/>
      <c r="X270"/>
      <c r="Y270"/>
      <c r="Z270"/>
      <c r="AA270"/>
      <c r="AB270"/>
      <c r="AC270"/>
      <c r="AD270"/>
    </row>
    <row r="271" spans="20:30">
      <c r="T271"/>
      <c r="U271"/>
      <c r="V271"/>
      <c r="W271"/>
      <c r="X271"/>
      <c r="Y271"/>
      <c r="Z271"/>
      <c r="AA271"/>
      <c r="AB271"/>
      <c r="AC271"/>
      <c r="AD271"/>
    </row>
    <row r="272" spans="20:30">
      <c r="T272"/>
      <c r="U272"/>
      <c r="V272"/>
      <c r="W272"/>
      <c r="X272"/>
      <c r="Y272"/>
      <c r="Z272"/>
      <c r="AA272"/>
      <c r="AB272"/>
      <c r="AC272"/>
      <c r="AD272"/>
    </row>
    <row r="273" spans="20:30">
      <c r="T273"/>
      <c r="U273"/>
      <c r="V273"/>
      <c r="W273"/>
      <c r="X273"/>
      <c r="Y273"/>
      <c r="Z273"/>
      <c r="AA273"/>
      <c r="AB273"/>
      <c r="AC273"/>
      <c r="AD273"/>
    </row>
    <row r="274" spans="20:30">
      <c r="T274"/>
      <c r="U274"/>
      <c r="V274"/>
      <c r="W274"/>
      <c r="X274"/>
      <c r="Y274"/>
      <c r="Z274"/>
      <c r="AA274"/>
      <c r="AB274"/>
      <c r="AC274"/>
      <c r="AD274"/>
    </row>
    <row r="275" spans="20:30">
      <c r="T275"/>
      <c r="U275"/>
      <c r="V275"/>
      <c r="W275"/>
      <c r="X275"/>
      <c r="Y275"/>
      <c r="Z275"/>
      <c r="AA275"/>
      <c r="AB275"/>
      <c r="AC275"/>
      <c r="AD275"/>
    </row>
    <row r="276" spans="20:30">
      <c r="T276"/>
      <c r="U276"/>
      <c r="V276"/>
      <c r="W276"/>
      <c r="X276"/>
      <c r="Y276"/>
      <c r="Z276"/>
      <c r="AA276"/>
      <c r="AB276"/>
      <c r="AC276"/>
      <c r="AD276"/>
    </row>
    <row r="277" spans="20:30">
      <c r="T277"/>
      <c r="U277"/>
      <c r="V277"/>
      <c r="W277"/>
      <c r="X277"/>
      <c r="Y277"/>
      <c r="Z277"/>
      <c r="AA277"/>
      <c r="AB277"/>
      <c r="AC277"/>
      <c r="AD277"/>
    </row>
    <row r="278" spans="20:30">
      <c r="T278"/>
      <c r="U278"/>
      <c r="V278"/>
      <c r="W278"/>
      <c r="X278"/>
      <c r="Y278"/>
      <c r="Z278"/>
      <c r="AA278"/>
      <c r="AB278"/>
      <c r="AC278"/>
      <c r="AD278"/>
    </row>
  </sheetData>
  <mergeCells count="152">
    <mergeCell ref="A1:S1"/>
    <mergeCell ref="H2:I2"/>
    <mergeCell ref="A3:S3"/>
    <mergeCell ref="A4:S4"/>
    <mergeCell ref="A5:A8"/>
    <mergeCell ref="B5:S5"/>
    <mergeCell ref="B6:D8"/>
    <mergeCell ref="J6:L6"/>
    <mergeCell ref="G6:I6"/>
    <mergeCell ref="E6:E8"/>
    <mergeCell ref="P6:S6"/>
    <mergeCell ref="F6:F8"/>
    <mergeCell ref="M6:O6"/>
    <mergeCell ref="H7:H8"/>
    <mergeCell ref="R7:S7"/>
    <mergeCell ref="G7:G8"/>
    <mergeCell ref="I7:I8"/>
    <mergeCell ref="N7:N8"/>
    <mergeCell ref="M7:M8"/>
    <mergeCell ref="P7:Q7"/>
    <mergeCell ref="O7:O8"/>
    <mergeCell ref="J7:J8"/>
    <mergeCell ref="K7:K8"/>
    <mergeCell ref="L7:L8"/>
    <mergeCell ref="B9:D9"/>
    <mergeCell ref="C13:C39"/>
    <mergeCell ref="C40:C62"/>
    <mergeCell ref="C63:C70"/>
    <mergeCell ref="C71:C74"/>
    <mergeCell ref="B76:D76"/>
    <mergeCell ref="B78:D78"/>
    <mergeCell ref="B79:D79"/>
    <mergeCell ref="B81:D81"/>
    <mergeCell ref="C82:C84"/>
    <mergeCell ref="B85:D85"/>
    <mergeCell ref="B86:D86"/>
    <mergeCell ref="B87:D87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B100:D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B112:D112"/>
    <mergeCell ref="B113:D113"/>
    <mergeCell ref="C114:C118"/>
    <mergeCell ref="B120:D120"/>
    <mergeCell ref="B121:D121"/>
    <mergeCell ref="B122:D122"/>
    <mergeCell ref="B123:D123"/>
    <mergeCell ref="B124:D124"/>
    <mergeCell ref="B125:D125"/>
    <mergeCell ref="B126:D126"/>
    <mergeCell ref="B127:D127"/>
    <mergeCell ref="B128:D128"/>
    <mergeCell ref="B129:D129"/>
    <mergeCell ref="B130:D130"/>
    <mergeCell ref="B131:D131"/>
    <mergeCell ref="B132:D132"/>
    <mergeCell ref="B133:D133"/>
    <mergeCell ref="B134:D134"/>
    <mergeCell ref="B135:D135"/>
    <mergeCell ref="B136:D136"/>
    <mergeCell ref="B137:D137"/>
    <mergeCell ref="B139:D139"/>
    <mergeCell ref="C140:C141"/>
    <mergeCell ref="B142:D142"/>
    <mergeCell ref="B143:D143"/>
    <mergeCell ref="B144:D144"/>
    <mergeCell ref="B145:D145"/>
    <mergeCell ref="B146:D146"/>
    <mergeCell ref="B147:D147"/>
    <mergeCell ref="B148:D148"/>
    <mergeCell ref="C149:C151"/>
    <mergeCell ref="B152:D152"/>
    <mergeCell ref="B153:D153"/>
    <mergeCell ref="B154:D154"/>
    <mergeCell ref="B155:D155"/>
    <mergeCell ref="C156:C157"/>
    <mergeCell ref="B158:D158"/>
    <mergeCell ref="B159:D159"/>
    <mergeCell ref="B160:D160"/>
    <mergeCell ref="B161:D161"/>
    <mergeCell ref="B162:D162"/>
    <mergeCell ref="B163:D163"/>
    <mergeCell ref="B164:D164"/>
    <mergeCell ref="B166:D166"/>
    <mergeCell ref="C168:C169"/>
    <mergeCell ref="B170:D170"/>
    <mergeCell ref="B171:D171"/>
    <mergeCell ref="B172:D172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B182:D182"/>
    <mergeCell ref="B183:D183"/>
    <mergeCell ref="B184:D184"/>
    <mergeCell ref="B185:D185"/>
    <mergeCell ref="B186:D186"/>
    <mergeCell ref="B187:D187"/>
    <mergeCell ref="B188:D188"/>
    <mergeCell ref="B189:D189"/>
    <mergeCell ref="B190:D190"/>
    <mergeCell ref="B191:D191"/>
    <mergeCell ref="B192:D192"/>
    <mergeCell ref="B193:D193"/>
    <mergeCell ref="B194:D194"/>
    <mergeCell ref="B195:D195"/>
    <mergeCell ref="B196:D196"/>
    <mergeCell ref="B197:D197"/>
    <mergeCell ref="B198:D198"/>
    <mergeCell ref="C199:C203"/>
    <mergeCell ref="B205:D205"/>
    <mergeCell ref="B206:D206"/>
    <mergeCell ref="B207:D207"/>
    <mergeCell ref="B208:D208"/>
    <mergeCell ref="B209:D209"/>
    <mergeCell ref="B210:D210"/>
    <mergeCell ref="B211:D211"/>
    <mergeCell ref="B212:D212"/>
    <mergeCell ref="B213:D213"/>
    <mergeCell ref="B214:D214"/>
    <mergeCell ref="B215:D215"/>
    <mergeCell ref="B216:D216"/>
    <mergeCell ref="B217:D217"/>
    <mergeCell ref="B218:D218"/>
    <mergeCell ref="B219:D219"/>
    <mergeCell ref="B220:D220"/>
    <mergeCell ref="B221:D221"/>
    <mergeCell ref="B222:D222"/>
  </mergeCells>
  <dataValidations count="2">
    <dataValidation type="decimal" errorStyle="warning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J1:L38 I1:I75 G1:H11 M1:O68 L39:L75 J39:K66 K67:K137 J67:J80 H141:H166 N139:N164 O69:O75 H83:H137 M69:M80 N205:N222 G199:G204 I199:J204 L114:M119 I114:J119 O114:O119 G13:H70 L199:O204 N170:N198 L167:O169 L82:M84 R111:S111 R121:S121 R126:S126 N166 O153 R146:S146 H139 O133:Q133 R155:S155 R153:S153 R150:S150 R148:S148 G164:G165 R179:S179 L111 G137 I111 I133:J133 L133:M133 L126 O111 G114:G119 I121 I126 J137 M137 O155:O157 L121 O121 O126 G141:G142 G149:G151 I138 I140:J142 I146 I148:I151 I153 L138 O138 O146 L146 L140:M142 O140:O142 L153 J149:J151 M149:M151 L148:L151 M164 O148:O151 G156:G157 I155:I157 J156:J157 M156:M157 L155:L157 I165 J164:J165 L165:O165 G168:G169 I167:J169 I179 L179 O179 R115:S115 R24:S24 P12:Q13 N69:N137 O82:O84 O79:O80 L77:L80 O77 L94 I94 I82:J84 I79:I80 G83:G84 H72:H81 I77 O94 R56:S56 R51:S51 R45:S45 R41:S41 P49:Q49 G72:G80 P71:Q71 P63:Q63 R94:S94 O211 O206 M222 L211 L206 I218:J218 I211 I206 L218:M218 I196 L196 O196 R211:S211 R206:S206 R196:S196 R200:S200 O218:Q218 F156 F12:H12 K139:K222 F133:G133 H168:H222 F71:H71 F49 F63 F82:H82 F119 J222 F151 F218:G218 F167:H167 G222 F140:H140 F204 G223:O1048576">
      <formula1>0</formula1>
      <formula2>1E+28</formula2>
    </dataValidation>
    <dataValidation type="decimal" errorStyle="warning" operator="greaterThanOrEqual" allowBlank="1" showInputMessage="1" showErrorMessage="1" errorTitle="Некорректное значение" error="Необходимо ввести числовое значение._x000d__x000a_При вводе дробного числа убедитесь, что разделитель - запятая" sqref="O219:O222 O85:O93 L158:M162 G158:G163 I158:I164 J158:J163 O158:O164 I207:I210 O127:O132 L207:L210 J205:J217 O207:O210 L122:L125 M205:M217 M120:M132 J120:J132 I122:I125 J170:J198 O180:O195 L180:L195 M173:M198 I180:I195 I95:I110 O95:O110 L85:L93 I85:I93 L95:L110 L112:L113 O112:O113 G170:G198 I120 G120:G132 G134:G136 I134:I137 J134:J136 M134:M136 L120 I127:I132 L134:L137 O120 L127:L132 O134:O137 G139 G143:G148 G152:G155 I139:J139 I143:I145 I147 I152 I154 L139:M139 O139 J143:J148 M143:M148 L143:L145 L147 O143:O145 O147 J152:J155 M152:M155 L152 L154 O152 O154 I212:I217 M163 G166 I166:J166 L166:M166 O166 I112:I113 L173:L178 O170:O178 L170:M172 I170:I178 L163:L164 M85:M113 J85:J113 I81:J81 O81 L81:M81 O78 O76 G85:G113 G81 L76 I78 I76 G205:G217 O122:O125 O205 M219:M221 L219:L222 O212:O217 L205 J219:J221 I219:I222 L212:L217 I205 G219:G221 O197:O198 L197:L198 I197:I198">
      <formula1>0</formula1>
    </dataValidation>
  </dataValidations>
  <printOptions horizontalCentered="1"/>
  <pageMargins left="0.1180556" right="0.1180556" top="0.78749999999999998" bottom="0.78749999999999998" header="0.3152778" footer="0.3152778"/>
  <pageSetup paperSize="9"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buryakovskaya</dc:creator>
  <cp:lastModifiedBy>Kiseleva.LA</cp:lastModifiedBy>
  <cp:lastPrinted>2023-04-26T08:27:10Z</cp:lastPrinted>
  <dcterms:created xsi:type="dcterms:W3CDTF">2023-04-25T09:19:50Z</dcterms:created>
  <dcterms:modified xsi:type="dcterms:W3CDTF">2026-04-30T07:04:03Z</dcterms:modified>
</cp:coreProperties>
</file>