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4240" windowHeight="13740"/>
  </bookViews>
  <sheets>
    <sheet name="Отчет" sheetId="1" r:id="rId1"/>
  </sheets>
  <definedNames>
    <definedName name="ReportDate">TODAY()</definedName>
    <definedName name="ReportRespondent">"Н/Д"</definedName>
    <definedName name="ReportStatus">"Н/Д"</definedName>
    <definedName name="_xlnm.Print_Titles" localSheetId="0">Отчет!$5:$9</definedName>
  </definedNames>
  <calcPr calcId="125725" concurrentCalc="0"/>
</workbook>
</file>

<file path=xl/calcChain.xml><?xml version="1.0" encoding="utf-8"?>
<calcChain xmlns="http://schemas.openxmlformats.org/spreadsheetml/2006/main">
  <c r="S222" i="1"/>
  <c r="R222"/>
  <c r="S221"/>
  <c r="R221"/>
  <c r="Q221"/>
  <c r="P221"/>
  <c r="N221"/>
  <c r="K221"/>
  <c r="H221"/>
  <c r="S220"/>
  <c r="R220"/>
  <c r="Q220"/>
  <c r="P220"/>
  <c r="N220"/>
  <c r="K220"/>
  <c r="H220"/>
  <c r="S219"/>
  <c r="R219"/>
  <c r="Q219"/>
  <c r="P219"/>
  <c r="N219"/>
  <c r="K219"/>
  <c r="H219"/>
  <c r="O218"/>
  <c r="L218"/>
  <c r="I218"/>
  <c r="S218"/>
  <c r="R218"/>
  <c r="S217"/>
  <c r="R217"/>
  <c r="Q217"/>
  <c r="P217"/>
  <c r="N217"/>
  <c r="K217"/>
  <c r="H217"/>
  <c r="S216"/>
  <c r="R216"/>
  <c r="Q216"/>
  <c r="P216"/>
  <c r="N216"/>
  <c r="K216"/>
  <c r="H216"/>
  <c r="S215"/>
  <c r="R215"/>
  <c r="Q215"/>
  <c r="P215"/>
  <c r="N215"/>
  <c r="K215"/>
  <c r="H215"/>
  <c r="S214"/>
  <c r="R214"/>
  <c r="Q214"/>
  <c r="P214"/>
  <c r="N214"/>
  <c r="K214"/>
  <c r="H214"/>
  <c r="S213"/>
  <c r="R213"/>
  <c r="Q213"/>
  <c r="P213"/>
  <c r="N213"/>
  <c r="K213"/>
  <c r="H213"/>
  <c r="S212"/>
  <c r="R212"/>
  <c r="Q212"/>
  <c r="P212"/>
  <c r="N212"/>
  <c r="K212"/>
  <c r="H212"/>
  <c r="Q211"/>
  <c r="P211"/>
  <c r="N211"/>
  <c r="K211"/>
  <c r="H211"/>
  <c r="S210"/>
  <c r="R210"/>
  <c r="Q210"/>
  <c r="P210"/>
  <c r="N210"/>
  <c r="K210"/>
  <c r="H210"/>
  <c r="S209"/>
  <c r="R209"/>
  <c r="Q209"/>
  <c r="P209"/>
  <c r="N209"/>
  <c r="K209"/>
  <c r="H209"/>
  <c r="S208"/>
  <c r="R208"/>
  <c r="Q208"/>
  <c r="P208"/>
  <c r="N208"/>
  <c r="K208"/>
  <c r="H208"/>
  <c r="S207"/>
  <c r="R207"/>
  <c r="Q207"/>
  <c r="P207"/>
  <c r="N207"/>
  <c r="K207"/>
  <c r="H207"/>
  <c r="Q206"/>
  <c r="P206"/>
  <c r="N206"/>
  <c r="K206"/>
  <c r="H206"/>
  <c r="S205"/>
  <c r="R205"/>
  <c r="Q205"/>
  <c r="P205"/>
  <c r="N205"/>
  <c r="K205"/>
  <c r="H205"/>
  <c r="O204"/>
  <c r="L204"/>
  <c r="I204"/>
  <c r="S204"/>
  <c r="R204"/>
  <c r="O203"/>
  <c r="M203"/>
  <c r="N203"/>
  <c r="L203"/>
  <c r="J203"/>
  <c r="K203"/>
  <c r="I203"/>
  <c r="S203"/>
  <c r="R203"/>
  <c r="G203"/>
  <c r="Q203"/>
  <c r="P203"/>
  <c r="H203"/>
  <c r="O202"/>
  <c r="M202"/>
  <c r="N202"/>
  <c r="L202"/>
  <c r="J202"/>
  <c r="K202"/>
  <c r="I202"/>
  <c r="S202"/>
  <c r="R202"/>
  <c r="G202"/>
  <c r="Q202"/>
  <c r="P202"/>
  <c r="H202"/>
  <c r="O201"/>
  <c r="M201"/>
  <c r="N201"/>
  <c r="L201"/>
  <c r="J201"/>
  <c r="K201"/>
  <c r="I201"/>
  <c r="S201"/>
  <c r="R201"/>
  <c r="G201"/>
  <c r="Q201"/>
  <c r="P201"/>
  <c r="H201"/>
  <c r="M200"/>
  <c r="N200"/>
  <c r="J200"/>
  <c r="K200"/>
  <c r="G200"/>
  <c r="Q200"/>
  <c r="P200"/>
  <c r="H200"/>
  <c r="O199"/>
  <c r="M199"/>
  <c r="N199"/>
  <c r="L199"/>
  <c r="J199"/>
  <c r="K199"/>
  <c r="I199"/>
  <c r="S199"/>
  <c r="R199"/>
  <c r="G199"/>
  <c r="Q199"/>
  <c r="P199"/>
  <c r="H199"/>
  <c r="S198"/>
  <c r="R198"/>
  <c r="Q198"/>
  <c r="P198"/>
  <c r="N198"/>
  <c r="K198"/>
  <c r="H198"/>
  <c r="S197"/>
  <c r="R197"/>
  <c r="Q197"/>
  <c r="P197"/>
  <c r="N197"/>
  <c r="K197"/>
  <c r="H197"/>
  <c r="Q196"/>
  <c r="P196"/>
  <c r="N196"/>
  <c r="K196"/>
  <c r="H196"/>
  <c r="S195"/>
  <c r="R195"/>
  <c r="Q195"/>
  <c r="P195"/>
  <c r="N195"/>
  <c r="K195"/>
  <c r="H195"/>
  <c r="S194"/>
  <c r="R194"/>
  <c r="Q194"/>
  <c r="P194"/>
  <c r="N194"/>
  <c r="K194"/>
  <c r="H194"/>
  <c r="S193"/>
  <c r="R193"/>
  <c r="Q193"/>
  <c r="P193"/>
  <c r="N193"/>
  <c r="K193"/>
  <c r="H193"/>
  <c r="S192"/>
  <c r="R192"/>
  <c r="Q192"/>
  <c r="P192"/>
  <c r="N192"/>
  <c r="K192"/>
  <c r="H192"/>
  <c r="S191"/>
  <c r="R191"/>
  <c r="Q191"/>
  <c r="P191"/>
  <c r="N191"/>
  <c r="K191"/>
  <c r="H191"/>
  <c r="S190"/>
  <c r="R190"/>
  <c r="Q190"/>
  <c r="P190"/>
  <c r="N190"/>
  <c r="K190"/>
  <c r="H190"/>
  <c r="S189"/>
  <c r="R189"/>
  <c r="Q189"/>
  <c r="P189"/>
  <c r="N189"/>
  <c r="K189"/>
  <c r="H189"/>
  <c r="S188"/>
  <c r="R188"/>
  <c r="Q188"/>
  <c r="P188"/>
  <c r="N188"/>
  <c r="K188"/>
  <c r="H188"/>
  <c r="S187"/>
  <c r="R187"/>
  <c r="Q187"/>
  <c r="P187"/>
  <c r="N187"/>
  <c r="K187"/>
  <c r="H187"/>
  <c r="S186"/>
  <c r="R186"/>
  <c r="Q186"/>
  <c r="P186"/>
  <c r="N186"/>
  <c r="K186"/>
  <c r="H186"/>
  <c r="S185"/>
  <c r="R185"/>
  <c r="Q185"/>
  <c r="P185"/>
  <c r="N185"/>
  <c r="K185"/>
  <c r="H185"/>
  <c r="S184"/>
  <c r="R184"/>
  <c r="Q184"/>
  <c r="P184"/>
  <c r="N184"/>
  <c r="K184"/>
  <c r="H184"/>
  <c r="S183"/>
  <c r="R183"/>
  <c r="Q183"/>
  <c r="P183"/>
  <c r="N183"/>
  <c r="K183"/>
  <c r="H183"/>
  <c r="S182"/>
  <c r="R182"/>
  <c r="Q182"/>
  <c r="P182"/>
  <c r="N182"/>
  <c r="K182"/>
  <c r="H182"/>
  <c r="S181"/>
  <c r="R181"/>
  <c r="Q181"/>
  <c r="P181"/>
  <c r="N181"/>
  <c r="K181"/>
  <c r="H181"/>
  <c r="S180"/>
  <c r="R180"/>
  <c r="Q180"/>
  <c r="P180"/>
  <c r="N180"/>
  <c r="K180"/>
  <c r="H180"/>
  <c r="Q179"/>
  <c r="P179"/>
  <c r="N179"/>
  <c r="K179"/>
  <c r="H179"/>
  <c r="S178"/>
  <c r="R178"/>
  <c r="Q178"/>
  <c r="P178"/>
  <c r="N178"/>
  <c r="K178"/>
  <c r="H178"/>
  <c r="S177"/>
  <c r="R177"/>
  <c r="Q177"/>
  <c r="P177"/>
  <c r="N177"/>
  <c r="K177"/>
  <c r="H177"/>
  <c r="S176"/>
  <c r="R176"/>
  <c r="Q176"/>
  <c r="P176"/>
  <c r="N176"/>
  <c r="K176"/>
  <c r="H176"/>
  <c r="S175"/>
  <c r="R175"/>
  <c r="Q175"/>
  <c r="P175"/>
  <c r="N175"/>
  <c r="K175"/>
  <c r="H175"/>
  <c r="S174"/>
  <c r="R174"/>
  <c r="Q174"/>
  <c r="P174"/>
  <c r="N174"/>
  <c r="K174"/>
  <c r="H174"/>
  <c r="S173"/>
  <c r="R173"/>
  <c r="Q173"/>
  <c r="P173"/>
  <c r="N173"/>
  <c r="K173"/>
  <c r="H173"/>
  <c r="S172"/>
  <c r="R172"/>
  <c r="Q172"/>
  <c r="P172"/>
  <c r="N172"/>
  <c r="K172"/>
  <c r="H172"/>
  <c r="S171"/>
  <c r="R171"/>
  <c r="Q171"/>
  <c r="P171"/>
  <c r="N171"/>
  <c r="K171"/>
  <c r="H171"/>
  <c r="S170"/>
  <c r="R170"/>
  <c r="Q170"/>
  <c r="P170"/>
  <c r="N170"/>
  <c r="K170"/>
  <c r="H170"/>
  <c r="O169"/>
  <c r="M169"/>
  <c r="N169"/>
  <c r="L169"/>
  <c r="J169"/>
  <c r="K169"/>
  <c r="I169"/>
  <c r="S169"/>
  <c r="R169"/>
  <c r="G169"/>
  <c r="Q169"/>
  <c r="P169"/>
  <c r="H169"/>
  <c r="O168"/>
  <c r="L168"/>
  <c r="I168"/>
  <c r="S168"/>
  <c r="R168"/>
  <c r="O167"/>
  <c r="L167"/>
  <c r="I167"/>
  <c r="S167"/>
  <c r="R167"/>
  <c r="S166"/>
  <c r="R166"/>
  <c r="Q166"/>
  <c r="P166"/>
  <c r="N166"/>
  <c r="K166"/>
  <c r="H166"/>
  <c r="O165"/>
  <c r="L165"/>
  <c r="I165"/>
  <c r="S165"/>
  <c r="R165"/>
  <c r="S164"/>
  <c r="R164"/>
  <c r="S163"/>
  <c r="R163"/>
  <c r="Q163"/>
  <c r="P163"/>
  <c r="N163"/>
  <c r="K163"/>
  <c r="H163"/>
  <c r="S162"/>
  <c r="R162"/>
  <c r="Q162"/>
  <c r="P162"/>
  <c r="N162"/>
  <c r="K162"/>
  <c r="H162"/>
  <c r="S161"/>
  <c r="R161"/>
  <c r="Q161"/>
  <c r="P161"/>
  <c r="N161"/>
  <c r="K161"/>
  <c r="H161"/>
  <c r="S160"/>
  <c r="R160"/>
  <c r="Q160"/>
  <c r="P160"/>
  <c r="N160"/>
  <c r="K160"/>
  <c r="H160"/>
  <c r="S159"/>
  <c r="R159"/>
  <c r="Q159"/>
  <c r="P159"/>
  <c r="N159"/>
  <c r="K159"/>
  <c r="H159"/>
  <c r="S158"/>
  <c r="R158"/>
  <c r="Q158"/>
  <c r="P158"/>
  <c r="N158"/>
  <c r="K158"/>
  <c r="H158"/>
  <c r="O157"/>
  <c r="M157"/>
  <c r="N157"/>
  <c r="L157"/>
  <c r="J157"/>
  <c r="K157"/>
  <c r="I157"/>
  <c r="S157"/>
  <c r="R157"/>
  <c r="G157"/>
  <c r="Q157"/>
  <c r="P157"/>
  <c r="H157"/>
  <c r="O156"/>
  <c r="L156"/>
  <c r="I156"/>
  <c r="S156"/>
  <c r="R156"/>
  <c r="Q155"/>
  <c r="P155"/>
  <c r="N155"/>
  <c r="K155"/>
  <c r="H155"/>
  <c r="S154"/>
  <c r="R154"/>
  <c r="Q154"/>
  <c r="P154"/>
  <c r="N154"/>
  <c r="K154"/>
  <c r="H154"/>
  <c r="Q153"/>
  <c r="P153"/>
  <c r="N153"/>
  <c r="K153"/>
  <c r="H153"/>
  <c r="S152"/>
  <c r="R152"/>
  <c r="Q152"/>
  <c r="P152"/>
  <c r="N152"/>
  <c r="K152"/>
  <c r="H152"/>
  <c r="O151"/>
  <c r="L151"/>
  <c r="I151"/>
  <c r="S151"/>
  <c r="R151"/>
  <c r="M150"/>
  <c r="J150"/>
  <c r="G150"/>
  <c r="Q150"/>
  <c r="P150"/>
  <c r="O149"/>
  <c r="N150"/>
  <c r="M149"/>
  <c r="N149"/>
  <c r="L149"/>
  <c r="K150"/>
  <c r="J149"/>
  <c r="K149"/>
  <c r="I149"/>
  <c r="H150"/>
  <c r="S149"/>
  <c r="R149"/>
  <c r="G149"/>
  <c r="Q149"/>
  <c r="P149"/>
  <c r="H149"/>
  <c r="Q148"/>
  <c r="P148"/>
  <c r="N148"/>
  <c r="K148"/>
  <c r="H148"/>
  <c r="S147"/>
  <c r="R147"/>
  <c r="Q147"/>
  <c r="P147"/>
  <c r="N147"/>
  <c r="K147"/>
  <c r="H147"/>
  <c r="Q146"/>
  <c r="P146"/>
  <c r="N146"/>
  <c r="K146"/>
  <c r="H146"/>
  <c r="S145"/>
  <c r="R145"/>
  <c r="Q145"/>
  <c r="P145"/>
  <c r="N145"/>
  <c r="K145"/>
  <c r="H145"/>
  <c r="S144"/>
  <c r="R144"/>
  <c r="Q144"/>
  <c r="P144"/>
  <c r="N144"/>
  <c r="K144"/>
  <c r="H144"/>
  <c r="S143"/>
  <c r="R143"/>
  <c r="Q143"/>
  <c r="P143"/>
  <c r="N143"/>
  <c r="K143"/>
  <c r="H143"/>
  <c r="O142"/>
  <c r="M142"/>
  <c r="N142"/>
  <c r="L142"/>
  <c r="J142"/>
  <c r="K142"/>
  <c r="I142"/>
  <c r="S142"/>
  <c r="R142"/>
  <c r="G142"/>
  <c r="Q142"/>
  <c r="P142"/>
  <c r="H142"/>
  <c r="O141"/>
  <c r="M141"/>
  <c r="L141"/>
  <c r="J141"/>
  <c r="I141"/>
  <c r="S141"/>
  <c r="R141"/>
  <c r="G141"/>
  <c r="O140"/>
  <c r="L140"/>
  <c r="I140"/>
  <c r="S140"/>
  <c r="R140"/>
  <c r="S139"/>
  <c r="R139"/>
  <c r="Q139"/>
  <c r="P139"/>
  <c r="N139"/>
  <c r="K139"/>
  <c r="H139"/>
  <c r="O138"/>
  <c r="L138"/>
  <c r="I138"/>
  <c r="S138"/>
  <c r="R138"/>
  <c r="S137"/>
  <c r="R137"/>
  <c r="S136"/>
  <c r="R136"/>
  <c r="Q136"/>
  <c r="P136"/>
  <c r="N136"/>
  <c r="K136"/>
  <c r="H136"/>
  <c r="S135"/>
  <c r="R135"/>
  <c r="Q135"/>
  <c r="P135"/>
  <c r="N135"/>
  <c r="K135"/>
  <c r="H135"/>
  <c r="S134"/>
  <c r="R134"/>
  <c r="Q134"/>
  <c r="P134"/>
  <c r="N134"/>
  <c r="K134"/>
  <c r="H134"/>
  <c r="O133"/>
  <c r="L133"/>
  <c r="I133"/>
  <c r="S133"/>
  <c r="R133"/>
  <c r="S132"/>
  <c r="R132"/>
  <c r="Q132"/>
  <c r="P132"/>
  <c r="N132"/>
  <c r="K132"/>
  <c r="H132"/>
  <c r="S131"/>
  <c r="R131"/>
  <c r="Q131"/>
  <c r="P131"/>
  <c r="N131"/>
  <c r="K131"/>
  <c r="H131"/>
  <c r="S130"/>
  <c r="R130"/>
  <c r="Q130"/>
  <c r="P130"/>
  <c r="N130"/>
  <c r="K130"/>
  <c r="H130"/>
  <c r="S129"/>
  <c r="R129"/>
  <c r="Q129"/>
  <c r="P129"/>
  <c r="N129"/>
  <c r="K129"/>
  <c r="H129"/>
  <c r="S128"/>
  <c r="R128"/>
  <c r="Q128"/>
  <c r="P128"/>
  <c r="N128"/>
  <c r="K128"/>
  <c r="H128"/>
  <c r="S127"/>
  <c r="R127"/>
  <c r="Q127"/>
  <c r="P127"/>
  <c r="N127"/>
  <c r="K127"/>
  <c r="H127"/>
  <c r="Q126"/>
  <c r="P126"/>
  <c r="N126"/>
  <c r="K126"/>
  <c r="H126"/>
  <c r="S125"/>
  <c r="R125"/>
  <c r="Q125"/>
  <c r="P125"/>
  <c r="N125"/>
  <c r="K125"/>
  <c r="H125"/>
  <c r="S124"/>
  <c r="R124"/>
  <c r="Q124"/>
  <c r="P124"/>
  <c r="N124"/>
  <c r="K124"/>
  <c r="H124"/>
  <c r="S123"/>
  <c r="R123"/>
  <c r="Q123"/>
  <c r="P123"/>
  <c r="N123"/>
  <c r="K123"/>
  <c r="H123"/>
  <c r="S122"/>
  <c r="R122"/>
  <c r="Q122"/>
  <c r="P122"/>
  <c r="N122"/>
  <c r="K122"/>
  <c r="H122"/>
  <c r="Q121"/>
  <c r="P121"/>
  <c r="N121"/>
  <c r="K121"/>
  <c r="H121"/>
  <c r="S120"/>
  <c r="R120"/>
  <c r="Q120"/>
  <c r="P120"/>
  <c r="N120"/>
  <c r="K120"/>
  <c r="H120"/>
  <c r="O119"/>
  <c r="L119"/>
  <c r="I119"/>
  <c r="S119"/>
  <c r="R119"/>
  <c r="O118"/>
  <c r="M118"/>
  <c r="N118"/>
  <c r="L118"/>
  <c r="J118"/>
  <c r="K118"/>
  <c r="I118"/>
  <c r="S118"/>
  <c r="R118"/>
  <c r="G118"/>
  <c r="Q118"/>
  <c r="P118"/>
  <c r="H118"/>
  <c r="O117"/>
  <c r="M117"/>
  <c r="N117"/>
  <c r="L117"/>
  <c r="J117"/>
  <c r="K117"/>
  <c r="I117"/>
  <c r="S117"/>
  <c r="R117"/>
  <c r="G117"/>
  <c r="Q117"/>
  <c r="P117"/>
  <c r="H117"/>
  <c r="O116"/>
  <c r="M116"/>
  <c r="N116"/>
  <c r="L116"/>
  <c r="J116"/>
  <c r="K116"/>
  <c r="I116"/>
  <c r="S116"/>
  <c r="R116"/>
  <c r="G116"/>
  <c r="Q116"/>
  <c r="P116"/>
  <c r="H116"/>
  <c r="M115"/>
  <c r="J115"/>
  <c r="G115"/>
  <c r="Q115"/>
  <c r="P115"/>
  <c r="O114"/>
  <c r="N115"/>
  <c r="M114"/>
  <c r="N114"/>
  <c r="L114"/>
  <c r="K115"/>
  <c r="J114"/>
  <c r="K114"/>
  <c r="I114"/>
  <c r="H115"/>
  <c r="S114"/>
  <c r="R114"/>
  <c r="G114"/>
  <c r="Q114"/>
  <c r="P114"/>
  <c r="H114"/>
  <c r="S113"/>
  <c r="R113"/>
  <c r="Q113"/>
  <c r="P113"/>
  <c r="N113"/>
  <c r="K113"/>
  <c r="H113"/>
  <c r="S112"/>
  <c r="R112"/>
  <c r="Q112"/>
  <c r="P112"/>
  <c r="N112"/>
  <c r="K112"/>
  <c r="H112"/>
  <c r="Q111"/>
  <c r="P111"/>
  <c r="N111"/>
  <c r="K111"/>
  <c r="H111"/>
  <c r="S110"/>
  <c r="R110"/>
  <c r="Q110"/>
  <c r="P110"/>
  <c r="N110"/>
  <c r="K110"/>
  <c r="H110"/>
  <c r="S109"/>
  <c r="R109"/>
  <c r="Q109"/>
  <c r="P109"/>
  <c r="N109"/>
  <c r="K109"/>
  <c r="H109"/>
  <c r="S108"/>
  <c r="R108"/>
  <c r="Q108"/>
  <c r="P108"/>
  <c r="N108"/>
  <c r="K108"/>
  <c r="H108"/>
  <c r="S107"/>
  <c r="R107"/>
  <c r="Q107"/>
  <c r="P107"/>
  <c r="N107"/>
  <c r="K107"/>
  <c r="H107"/>
  <c r="S106"/>
  <c r="R106"/>
  <c r="Q106"/>
  <c r="P106"/>
  <c r="N106"/>
  <c r="K106"/>
  <c r="H106"/>
  <c r="S105"/>
  <c r="R105"/>
  <c r="Q105"/>
  <c r="P105"/>
  <c r="N105"/>
  <c r="K105"/>
  <c r="H105"/>
  <c r="S104"/>
  <c r="R104"/>
  <c r="Q104"/>
  <c r="P104"/>
  <c r="N104"/>
  <c r="K104"/>
  <c r="H104"/>
  <c r="S103"/>
  <c r="R103"/>
  <c r="Q103"/>
  <c r="P103"/>
  <c r="N103"/>
  <c r="K103"/>
  <c r="H103"/>
  <c r="S102"/>
  <c r="R102"/>
  <c r="Q102"/>
  <c r="P102"/>
  <c r="N102"/>
  <c r="K102"/>
  <c r="H102"/>
  <c r="S101"/>
  <c r="R101"/>
  <c r="Q101"/>
  <c r="P101"/>
  <c r="N101"/>
  <c r="K101"/>
  <c r="H101"/>
  <c r="S100"/>
  <c r="R100"/>
  <c r="Q100"/>
  <c r="P100"/>
  <c r="N100"/>
  <c r="K100"/>
  <c r="H100"/>
  <c r="S99"/>
  <c r="R99"/>
  <c r="Q99"/>
  <c r="P99"/>
  <c r="N99"/>
  <c r="K99"/>
  <c r="H99"/>
  <c r="S98"/>
  <c r="R98"/>
  <c r="Q98"/>
  <c r="P98"/>
  <c r="N98"/>
  <c r="K98"/>
  <c r="H98"/>
  <c r="S97"/>
  <c r="R97"/>
  <c r="Q97"/>
  <c r="P97"/>
  <c r="N97"/>
  <c r="K97"/>
  <c r="H97"/>
  <c r="S96"/>
  <c r="R96"/>
  <c r="Q96"/>
  <c r="P96"/>
  <c r="N96"/>
  <c r="K96"/>
  <c r="H96"/>
  <c r="S95"/>
  <c r="R95"/>
  <c r="Q95"/>
  <c r="P95"/>
  <c r="N95"/>
  <c r="K95"/>
  <c r="H95"/>
  <c r="Q94"/>
  <c r="P94"/>
  <c r="N94"/>
  <c r="K94"/>
  <c r="H94"/>
  <c r="S93"/>
  <c r="R93"/>
  <c r="Q93"/>
  <c r="P93"/>
  <c r="N93"/>
  <c r="K93"/>
  <c r="H93"/>
  <c r="S92"/>
  <c r="R92"/>
  <c r="Q92"/>
  <c r="P92"/>
  <c r="N92"/>
  <c r="K92"/>
  <c r="H92"/>
  <c r="S91"/>
  <c r="R91"/>
  <c r="Q91"/>
  <c r="P91"/>
  <c r="N91"/>
  <c r="K91"/>
  <c r="H91"/>
  <c r="S90"/>
  <c r="R90"/>
  <c r="Q90"/>
  <c r="P90"/>
  <c r="N90"/>
  <c r="K90"/>
  <c r="H90"/>
  <c r="S89"/>
  <c r="R89"/>
  <c r="Q89"/>
  <c r="P89"/>
  <c r="N89"/>
  <c r="K89"/>
  <c r="H89"/>
  <c r="O88"/>
  <c r="M88"/>
  <c r="N88"/>
  <c r="L88"/>
  <c r="J88"/>
  <c r="K88"/>
  <c r="I88"/>
  <c r="S88"/>
  <c r="R88"/>
  <c r="G88"/>
  <c r="Q88"/>
  <c r="P88"/>
  <c r="H88"/>
  <c r="S87"/>
  <c r="R87"/>
  <c r="Q87"/>
  <c r="P87"/>
  <c r="N87"/>
  <c r="K87"/>
  <c r="H87"/>
  <c r="S86"/>
  <c r="R86"/>
  <c r="Q86"/>
  <c r="P86"/>
  <c r="N86"/>
  <c r="K86"/>
  <c r="H86"/>
  <c r="S85"/>
  <c r="R85"/>
  <c r="Q85"/>
  <c r="P85"/>
  <c r="N85"/>
  <c r="K85"/>
  <c r="H85"/>
  <c r="O84"/>
  <c r="M84"/>
  <c r="N84"/>
  <c r="L84"/>
  <c r="J84"/>
  <c r="K84"/>
  <c r="I84"/>
  <c r="S84"/>
  <c r="R84"/>
  <c r="G84"/>
  <c r="Q84"/>
  <c r="P84"/>
  <c r="H84"/>
  <c r="O83"/>
  <c r="L83"/>
  <c r="I83"/>
  <c r="S83"/>
  <c r="R83"/>
  <c r="O82"/>
  <c r="L82"/>
  <c r="I82"/>
  <c r="S82"/>
  <c r="R82"/>
  <c r="S81"/>
  <c r="R81"/>
  <c r="Q81"/>
  <c r="P81"/>
  <c r="N81"/>
  <c r="K81"/>
  <c r="H81"/>
  <c r="O80"/>
  <c r="L80"/>
  <c r="I80"/>
  <c r="S80"/>
  <c r="R80"/>
  <c r="S78"/>
  <c r="R78"/>
  <c r="O77"/>
  <c r="L77"/>
  <c r="I77"/>
  <c r="S77"/>
  <c r="R77"/>
  <c r="S76"/>
  <c r="R76"/>
  <c r="O75"/>
  <c r="L75"/>
  <c r="I75"/>
  <c r="S75"/>
  <c r="R75"/>
  <c r="O74"/>
  <c r="M74"/>
  <c r="N74"/>
  <c r="L74"/>
  <c r="J74"/>
  <c r="K74"/>
  <c r="I74"/>
  <c r="S74"/>
  <c r="R74"/>
  <c r="G74"/>
  <c r="Q74"/>
  <c r="P74"/>
  <c r="H74"/>
  <c r="O73"/>
  <c r="M73"/>
  <c r="N73"/>
  <c r="L73"/>
  <c r="J73"/>
  <c r="K73"/>
  <c r="I73"/>
  <c r="S73"/>
  <c r="R73"/>
  <c r="G73"/>
  <c r="Q73"/>
  <c r="P73"/>
  <c r="H73"/>
  <c r="O72"/>
  <c r="M72"/>
  <c r="N72"/>
  <c r="L72"/>
  <c r="J72"/>
  <c r="K72"/>
  <c r="I72"/>
  <c r="S72"/>
  <c r="R72"/>
  <c r="G72"/>
  <c r="Q72"/>
  <c r="P72"/>
  <c r="H72"/>
  <c r="O71"/>
  <c r="L71"/>
  <c r="I71"/>
  <c r="S71"/>
  <c r="R71"/>
  <c r="O70"/>
  <c r="M70"/>
  <c r="N70"/>
  <c r="L70"/>
  <c r="J70"/>
  <c r="K70"/>
  <c r="I70"/>
  <c r="S70"/>
  <c r="R70"/>
  <c r="G70"/>
  <c r="Q70"/>
  <c r="P70"/>
  <c r="H70"/>
  <c r="O69"/>
  <c r="M69"/>
  <c r="N69"/>
  <c r="L69"/>
  <c r="J69"/>
  <c r="K69"/>
  <c r="I69"/>
  <c r="S69"/>
  <c r="R69"/>
  <c r="G69"/>
  <c r="Q69"/>
  <c r="P69"/>
  <c r="H69"/>
  <c r="O68"/>
  <c r="M68"/>
  <c r="N68"/>
  <c r="L68"/>
  <c r="J68"/>
  <c r="K68"/>
  <c r="I68"/>
  <c r="S68"/>
  <c r="R68"/>
  <c r="G68"/>
  <c r="Q68"/>
  <c r="P68"/>
  <c r="H68"/>
  <c r="O67"/>
  <c r="M67"/>
  <c r="N67"/>
  <c r="L67"/>
  <c r="J67"/>
  <c r="K67"/>
  <c r="I67"/>
  <c r="S67"/>
  <c r="R67"/>
  <c r="G67"/>
  <c r="Q67"/>
  <c r="P67"/>
  <c r="H67"/>
  <c r="O66"/>
  <c r="M66"/>
  <c r="N66"/>
  <c r="L66"/>
  <c r="J66"/>
  <c r="K66"/>
  <c r="I66"/>
  <c r="S66"/>
  <c r="R66"/>
  <c r="G66"/>
  <c r="Q66"/>
  <c r="P66"/>
  <c r="H66"/>
  <c r="O65"/>
  <c r="M65"/>
  <c r="N65"/>
  <c r="L65"/>
  <c r="J65"/>
  <c r="K65"/>
  <c r="I65"/>
  <c r="S65"/>
  <c r="R65"/>
  <c r="G65"/>
  <c r="Q65"/>
  <c r="P65"/>
  <c r="H65"/>
  <c r="O64"/>
  <c r="M64"/>
  <c r="N64"/>
  <c r="L64"/>
  <c r="J64"/>
  <c r="K64"/>
  <c r="I64"/>
  <c r="S64"/>
  <c r="R64"/>
  <c r="G64"/>
  <c r="Q64"/>
  <c r="P64"/>
  <c r="H64"/>
  <c r="O63"/>
  <c r="L63"/>
  <c r="I63"/>
  <c r="S63"/>
  <c r="R63"/>
  <c r="O62"/>
  <c r="M62"/>
  <c r="N62"/>
  <c r="L62"/>
  <c r="J62"/>
  <c r="K62"/>
  <c r="I62"/>
  <c r="S62"/>
  <c r="R62"/>
  <c r="G62"/>
  <c r="Q62"/>
  <c r="P62"/>
  <c r="H62"/>
  <c r="O61"/>
  <c r="M61"/>
  <c r="N61"/>
  <c r="L61"/>
  <c r="J61"/>
  <c r="K61"/>
  <c r="I61"/>
  <c r="S61"/>
  <c r="R61"/>
  <c r="G61"/>
  <c r="Q61"/>
  <c r="P61"/>
  <c r="H61"/>
  <c r="O60"/>
  <c r="M60"/>
  <c r="N60"/>
  <c r="L60"/>
  <c r="J60"/>
  <c r="K60"/>
  <c r="I60"/>
  <c r="S60"/>
  <c r="R60"/>
  <c r="G60"/>
  <c r="Q60"/>
  <c r="P60"/>
  <c r="H60"/>
  <c r="O59"/>
  <c r="M59"/>
  <c r="N59"/>
  <c r="L59"/>
  <c r="J59"/>
  <c r="K59"/>
  <c r="I59"/>
  <c r="S59"/>
  <c r="R59"/>
  <c r="G59"/>
  <c r="Q59"/>
  <c r="P59"/>
  <c r="H59"/>
  <c r="O58"/>
  <c r="M58"/>
  <c r="N58"/>
  <c r="L58"/>
  <c r="J58"/>
  <c r="K58"/>
  <c r="I58"/>
  <c r="S58"/>
  <c r="R58"/>
  <c r="G58"/>
  <c r="Q58"/>
  <c r="P58"/>
  <c r="H58"/>
  <c r="O57"/>
  <c r="M57"/>
  <c r="N57"/>
  <c r="L57"/>
  <c r="J57"/>
  <c r="K57"/>
  <c r="I57"/>
  <c r="S57"/>
  <c r="R57"/>
  <c r="G57"/>
  <c r="Q57"/>
  <c r="P57"/>
  <c r="H57"/>
  <c r="M56"/>
  <c r="J56"/>
  <c r="G56"/>
  <c r="Q56"/>
  <c r="P56"/>
  <c r="O55"/>
  <c r="N56"/>
  <c r="M55"/>
  <c r="N55"/>
  <c r="L55"/>
  <c r="K56"/>
  <c r="J55"/>
  <c r="K55"/>
  <c r="I55"/>
  <c r="H56"/>
  <c r="S55"/>
  <c r="R55"/>
  <c r="G55"/>
  <c r="Q55"/>
  <c r="P55"/>
  <c r="H55"/>
  <c r="O54"/>
  <c r="M54"/>
  <c r="N54"/>
  <c r="L54"/>
  <c r="J54"/>
  <c r="K54"/>
  <c r="I54"/>
  <c r="S54"/>
  <c r="R54"/>
  <c r="G54"/>
  <c r="Q54"/>
  <c r="P54"/>
  <c r="H54"/>
  <c r="O53"/>
  <c r="M53"/>
  <c r="N53"/>
  <c r="L53"/>
  <c r="J53"/>
  <c r="K53"/>
  <c r="I53"/>
  <c r="S53"/>
  <c r="R53"/>
  <c r="G53"/>
  <c r="Q53"/>
  <c r="P53"/>
  <c r="H53"/>
  <c r="O52"/>
  <c r="M52"/>
  <c r="N52"/>
  <c r="L52"/>
  <c r="J52"/>
  <c r="K52"/>
  <c r="I52"/>
  <c r="S52"/>
  <c r="R52"/>
  <c r="G52"/>
  <c r="Q52"/>
  <c r="P52"/>
  <c r="H52"/>
  <c r="M51"/>
  <c r="J51"/>
  <c r="G51"/>
  <c r="Q51"/>
  <c r="P51"/>
  <c r="O50"/>
  <c r="N51"/>
  <c r="M50"/>
  <c r="N50"/>
  <c r="L50"/>
  <c r="K51"/>
  <c r="J50"/>
  <c r="K50"/>
  <c r="I50"/>
  <c r="H51"/>
  <c r="S50"/>
  <c r="R50"/>
  <c r="G50"/>
  <c r="Q50"/>
  <c r="P50"/>
  <c r="H50"/>
  <c r="O49"/>
  <c r="L49"/>
  <c r="I49"/>
  <c r="S49"/>
  <c r="R49"/>
  <c r="O48"/>
  <c r="M48"/>
  <c r="N48"/>
  <c r="L48"/>
  <c r="J48"/>
  <c r="K48"/>
  <c r="I48"/>
  <c r="S48"/>
  <c r="R48"/>
  <c r="G48"/>
  <c r="Q48"/>
  <c r="P48"/>
  <c r="H48"/>
  <c r="O43"/>
  <c r="O47"/>
  <c r="M43"/>
  <c r="M47"/>
  <c r="N47"/>
  <c r="N43"/>
  <c r="L43"/>
  <c r="L47"/>
  <c r="J43"/>
  <c r="J47"/>
  <c r="K47"/>
  <c r="K43"/>
  <c r="I43"/>
  <c r="I47"/>
  <c r="S47"/>
  <c r="R47"/>
  <c r="S43"/>
  <c r="R43"/>
  <c r="G43"/>
  <c r="G47"/>
  <c r="Q47"/>
  <c r="P47"/>
  <c r="H47"/>
  <c r="Q43"/>
  <c r="P43"/>
  <c r="H43"/>
  <c r="O42"/>
  <c r="O46"/>
  <c r="M42"/>
  <c r="M46"/>
  <c r="N46"/>
  <c r="N42"/>
  <c r="L42"/>
  <c r="L46"/>
  <c r="J42"/>
  <c r="J46"/>
  <c r="K46"/>
  <c r="K42"/>
  <c r="I42"/>
  <c r="I46"/>
  <c r="S46"/>
  <c r="R46"/>
  <c r="S42"/>
  <c r="R42"/>
  <c r="G42"/>
  <c r="G46"/>
  <c r="Q46"/>
  <c r="P46"/>
  <c r="H46"/>
  <c r="Q42"/>
  <c r="P42"/>
  <c r="H42"/>
  <c r="M41"/>
  <c r="M45"/>
  <c r="J41"/>
  <c r="J45"/>
  <c r="G41"/>
  <c r="G45"/>
  <c r="Q45"/>
  <c r="P45"/>
  <c r="Q41"/>
  <c r="P41"/>
  <c r="O40"/>
  <c r="O44"/>
  <c r="N45"/>
  <c r="N41"/>
  <c r="M40"/>
  <c r="M44"/>
  <c r="N44"/>
  <c r="N40"/>
  <c r="L40"/>
  <c r="L44"/>
  <c r="K45"/>
  <c r="K41"/>
  <c r="J40"/>
  <c r="J44"/>
  <c r="K44"/>
  <c r="K40"/>
  <c r="I40"/>
  <c r="I44"/>
  <c r="S44"/>
  <c r="R44"/>
  <c r="H45"/>
  <c r="H41"/>
  <c r="S40"/>
  <c r="R40"/>
  <c r="G40"/>
  <c r="G44"/>
  <c r="Q44"/>
  <c r="P44"/>
  <c r="H44"/>
  <c r="Q40"/>
  <c r="P40"/>
  <c r="H40"/>
  <c r="O39"/>
  <c r="M39"/>
  <c r="N39"/>
  <c r="L39"/>
  <c r="J39"/>
  <c r="K39"/>
  <c r="I39"/>
  <c r="S39"/>
  <c r="R39"/>
  <c r="G39"/>
  <c r="Q39"/>
  <c r="P39"/>
  <c r="H39"/>
  <c r="O38"/>
  <c r="M38"/>
  <c r="N38"/>
  <c r="L38"/>
  <c r="J38"/>
  <c r="K38"/>
  <c r="I38"/>
  <c r="S38"/>
  <c r="R38"/>
  <c r="G38"/>
  <c r="Q38"/>
  <c r="P38"/>
  <c r="H38"/>
  <c r="O37"/>
  <c r="M37"/>
  <c r="N37"/>
  <c r="L37"/>
  <c r="J37"/>
  <c r="K37"/>
  <c r="I37"/>
  <c r="S37"/>
  <c r="R37"/>
  <c r="G37"/>
  <c r="Q37"/>
  <c r="P37"/>
  <c r="H37"/>
  <c r="O36"/>
  <c r="M36"/>
  <c r="N36"/>
  <c r="L36"/>
  <c r="J36"/>
  <c r="K36"/>
  <c r="I36"/>
  <c r="S36"/>
  <c r="R36"/>
  <c r="G36"/>
  <c r="Q36"/>
  <c r="P36"/>
  <c r="H36"/>
  <c r="O35"/>
  <c r="M35"/>
  <c r="N35"/>
  <c r="L35"/>
  <c r="J35"/>
  <c r="K35"/>
  <c r="I35"/>
  <c r="S35"/>
  <c r="R35"/>
  <c r="G35"/>
  <c r="Q35"/>
  <c r="P35"/>
  <c r="H35"/>
  <c r="O34"/>
  <c r="M34"/>
  <c r="N34"/>
  <c r="L34"/>
  <c r="J34"/>
  <c r="K34"/>
  <c r="I34"/>
  <c r="S34"/>
  <c r="R34"/>
  <c r="G34"/>
  <c r="Q34"/>
  <c r="P34"/>
  <c r="H34"/>
  <c r="O33"/>
  <c r="M33"/>
  <c r="N33"/>
  <c r="L33"/>
  <c r="J33"/>
  <c r="K33"/>
  <c r="I33"/>
  <c r="S33"/>
  <c r="R33"/>
  <c r="G33"/>
  <c r="Q33"/>
  <c r="P33"/>
  <c r="H33"/>
  <c r="O32"/>
  <c r="M32"/>
  <c r="N32"/>
  <c r="L32"/>
  <c r="J32"/>
  <c r="K32"/>
  <c r="I32"/>
  <c r="S32"/>
  <c r="R32"/>
  <c r="G32"/>
  <c r="Q32"/>
  <c r="P32"/>
  <c r="H32"/>
  <c r="O31"/>
  <c r="M31"/>
  <c r="N31"/>
  <c r="L31"/>
  <c r="J31"/>
  <c r="K31"/>
  <c r="I31"/>
  <c r="S31"/>
  <c r="R31"/>
  <c r="G31"/>
  <c r="Q31"/>
  <c r="P31"/>
  <c r="H31"/>
  <c r="O30"/>
  <c r="M30"/>
  <c r="N30"/>
  <c r="L30"/>
  <c r="J30"/>
  <c r="K30"/>
  <c r="I30"/>
  <c r="S30"/>
  <c r="R30"/>
  <c r="G30"/>
  <c r="Q30"/>
  <c r="P30"/>
  <c r="H30"/>
  <c r="O29"/>
  <c r="M29"/>
  <c r="N29"/>
  <c r="L29"/>
  <c r="J29"/>
  <c r="K29"/>
  <c r="I29"/>
  <c r="S29"/>
  <c r="R29"/>
  <c r="G29"/>
  <c r="Q29"/>
  <c r="P29"/>
  <c r="H29"/>
  <c r="O28"/>
  <c r="M28"/>
  <c r="N28"/>
  <c r="L28"/>
  <c r="J28"/>
  <c r="K28"/>
  <c r="I28"/>
  <c r="S28"/>
  <c r="R28"/>
  <c r="G28"/>
  <c r="Q28"/>
  <c r="P28"/>
  <c r="H28"/>
  <c r="O27"/>
  <c r="M27"/>
  <c r="N27"/>
  <c r="L27"/>
  <c r="J27"/>
  <c r="K27"/>
  <c r="I27"/>
  <c r="S27"/>
  <c r="R27"/>
  <c r="G27"/>
  <c r="Q27"/>
  <c r="P27"/>
  <c r="H27"/>
  <c r="O26"/>
  <c r="M26"/>
  <c r="N26"/>
  <c r="L26"/>
  <c r="J26"/>
  <c r="K26"/>
  <c r="I26"/>
  <c r="S26"/>
  <c r="R26"/>
  <c r="G26"/>
  <c r="Q26"/>
  <c r="P26"/>
  <c r="H26"/>
  <c r="O25"/>
  <c r="M25"/>
  <c r="N25"/>
  <c r="L25"/>
  <c r="J25"/>
  <c r="K25"/>
  <c r="I25"/>
  <c r="S25"/>
  <c r="R25"/>
  <c r="G25"/>
  <c r="Q25"/>
  <c r="P25"/>
  <c r="H25"/>
  <c r="M24"/>
  <c r="J24"/>
  <c r="G24"/>
  <c r="Q24"/>
  <c r="P24"/>
  <c r="O23"/>
  <c r="N24"/>
  <c r="M23"/>
  <c r="N23"/>
  <c r="L23"/>
  <c r="K24"/>
  <c r="J23"/>
  <c r="K23"/>
  <c r="I23"/>
  <c r="H24"/>
  <c r="S23"/>
  <c r="R23"/>
  <c r="G23"/>
  <c r="Q23"/>
  <c r="P23"/>
  <c r="H23"/>
  <c r="O22"/>
  <c r="M22"/>
  <c r="N22"/>
  <c r="L22"/>
  <c r="J22"/>
  <c r="K22"/>
  <c r="I22"/>
  <c r="S22"/>
  <c r="R22"/>
  <c r="G22"/>
  <c r="Q22"/>
  <c r="P22"/>
  <c r="H22"/>
  <c r="O21"/>
  <c r="M21"/>
  <c r="N21"/>
  <c r="L21"/>
  <c r="J21"/>
  <c r="K21"/>
  <c r="I21"/>
  <c r="S21"/>
  <c r="R21"/>
  <c r="G21"/>
  <c r="Q21"/>
  <c r="P21"/>
  <c r="H21"/>
  <c r="O20"/>
  <c r="M20"/>
  <c r="N20"/>
  <c r="L20"/>
  <c r="J20"/>
  <c r="K20"/>
  <c r="I20"/>
  <c r="S20"/>
  <c r="R20"/>
  <c r="G20"/>
  <c r="Q20"/>
  <c r="P20"/>
  <c r="H20"/>
  <c r="O19"/>
  <c r="M19"/>
  <c r="N19"/>
  <c r="L19"/>
  <c r="J19"/>
  <c r="K19"/>
  <c r="I19"/>
  <c r="S19"/>
  <c r="R19"/>
  <c r="G19"/>
  <c r="Q19"/>
  <c r="P19"/>
  <c r="H19"/>
  <c r="O18"/>
  <c r="M18"/>
  <c r="N18"/>
  <c r="L18"/>
  <c r="J18"/>
  <c r="K18"/>
  <c r="I18"/>
  <c r="S18"/>
  <c r="R18"/>
  <c r="G18"/>
  <c r="Q18"/>
  <c r="P18"/>
  <c r="H18"/>
  <c r="O17"/>
  <c r="M17"/>
  <c r="N17"/>
  <c r="L17"/>
  <c r="J17"/>
  <c r="K17"/>
  <c r="I17"/>
  <c r="S17"/>
  <c r="R17"/>
  <c r="G17"/>
  <c r="Q17"/>
  <c r="P17"/>
  <c r="H17"/>
  <c r="O16"/>
  <c r="M16"/>
  <c r="N16"/>
  <c r="L16"/>
  <c r="J16"/>
  <c r="K16"/>
  <c r="I16"/>
  <c r="S16"/>
  <c r="R16"/>
  <c r="G16"/>
  <c r="Q16"/>
  <c r="P16"/>
  <c r="H16"/>
  <c r="O15"/>
  <c r="M15"/>
  <c r="N15"/>
  <c r="L15"/>
  <c r="J15"/>
  <c r="K15"/>
  <c r="I15"/>
  <c r="S15"/>
  <c r="R15"/>
  <c r="G15"/>
  <c r="Q15"/>
  <c r="P15"/>
  <c r="H15"/>
  <c r="O14"/>
  <c r="M14"/>
  <c r="N14"/>
  <c r="L14"/>
  <c r="J14"/>
  <c r="K14"/>
  <c r="I14"/>
  <c r="S14"/>
  <c r="R14"/>
  <c r="G14"/>
  <c r="Q14"/>
  <c r="P14"/>
  <c r="H14"/>
  <c r="O13"/>
  <c r="L13"/>
  <c r="I13"/>
  <c r="S13"/>
  <c r="R13"/>
  <c r="O12"/>
  <c r="L12"/>
  <c r="I12"/>
  <c r="S12"/>
  <c r="R12"/>
  <c r="O11"/>
  <c r="M11"/>
  <c r="N11"/>
  <c r="L11"/>
  <c r="J11"/>
  <c r="K11"/>
  <c r="I11"/>
  <c r="S11"/>
  <c r="R11"/>
  <c r="G11"/>
  <c r="Q11"/>
  <c r="P11"/>
  <c r="H11"/>
  <c r="O10"/>
  <c r="L10"/>
  <c r="I10"/>
  <c r="S10"/>
  <c r="R10"/>
</calcChain>
</file>

<file path=xl/sharedStrings.xml><?xml version="1.0" encoding="utf-8"?>
<sst xmlns="http://schemas.openxmlformats.org/spreadsheetml/2006/main" count="1234" uniqueCount="456">
  <si>
    <t xml:space="preserve">Плановые и отчетные показатели по ТПГГ </t>
  </si>
  <si>
    <t xml:space="preserve">по состоянию на </t>
  </si>
  <si>
    <t>(Наименование учреждения)</t>
  </si>
  <si>
    <t>№ п/п</t>
  </si>
  <si>
    <t>ВСЕГО</t>
  </si>
  <si>
    <t>Виды медицинской помощи</t>
  </si>
  <si>
    <t>№ стр.</t>
  </si>
  <si>
    <t>Единица измерения</t>
  </si>
  <si>
    <t>Плановые показатели (ВСЕГО)</t>
  </si>
  <si>
    <t>Предъявлено по счетам с учетом медицинской помощи, оказанной лицам, застрахованным за пределами Мурманской области</t>
  </si>
  <si>
    <t>Фактическое исполнение</t>
  </si>
  <si>
    <t>Отклонение от плановых показателей</t>
  </si>
  <si>
    <t>Объемы медицинской помощи</t>
  </si>
  <si>
    <t>Финансовые затраты на единицу объема</t>
  </si>
  <si>
    <t>Расходы на реализацию ТПГГ, всего</t>
  </si>
  <si>
    <t>Кассовые расходы на реализацию ТПГГ, всего</t>
  </si>
  <si>
    <t>Абс.</t>
  </si>
  <si>
    <t>% испол-нения</t>
  </si>
  <si>
    <t>×</t>
  </si>
  <si>
    <t>вызов</t>
  </si>
  <si>
    <t>обращение</t>
  </si>
  <si>
    <t>случай лечения</t>
  </si>
  <si>
    <t>случай госпитализации</t>
  </si>
  <si>
    <t>III.</t>
  </si>
  <si>
    <t>Медицинская помощь в рамках территориальной программы ОМС:</t>
  </si>
  <si>
    <t>Сумма строк</t>
  </si>
  <si>
    <t>20 + 21 + 25 + 28 + 29 + 30 + 31</t>
  </si>
  <si>
    <t>19</t>
  </si>
  <si>
    <t xml:space="preserve">Скорая, в том числе скорая специализированная, медицинская помощь </t>
  </si>
  <si>
    <t>33 + 44 + 55</t>
  </si>
  <si>
    <t>20</t>
  </si>
  <si>
    <t>2</t>
  </si>
  <si>
    <t>Первичная медико-санитарная помощь</t>
  </si>
  <si>
    <t>22 + 23</t>
  </si>
  <si>
    <t>21</t>
  </si>
  <si>
    <t>2.1</t>
  </si>
  <si>
    <t>В амбулаторных условиях:</t>
  </si>
  <si>
    <t>22.1 + 22.2 + 22.3 + 22.4 + 22.5 + 22.6</t>
  </si>
  <si>
    <t>22</t>
  </si>
  <si>
    <t>посещения / комплексные посещения</t>
  </si>
  <si>
    <t>2.1.1</t>
  </si>
  <si>
    <t xml:space="preserve">Посещения с профилактическими и иными целями, всего, из них: </t>
  </si>
  <si>
    <t>22.1.1 + 22.1.2 + 22.1.3</t>
  </si>
  <si>
    <t>22.1</t>
  </si>
  <si>
    <t>для проведения профилактических медицинских осмотров</t>
  </si>
  <si>
    <t>35.1.1 + 57.1.1</t>
  </si>
  <si>
    <t>22.1.1</t>
  </si>
  <si>
    <t>комплексное посещение</t>
  </si>
  <si>
    <t>для проведения диспансеризации, всего, в том числе:</t>
  </si>
  <si>
    <t>35.1.2 + 57.1.2</t>
  </si>
  <si>
    <t>22.1.2</t>
  </si>
  <si>
    <t>для проведения углубленной диспансеризации</t>
  </si>
  <si>
    <t>35.1.2.1 + 57.1.2.1</t>
  </si>
  <si>
    <t>22.1.2.1</t>
  </si>
  <si>
    <t>для проведения диспансеризации для оценки репродуктивного здоровья женщин и мужчин</t>
  </si>
  <si>
    <t>22.1.2.2.1 + 22.1.2.2.2</t>
  </si>
  <si>
    <t>22.1.2.2</t>
  </si>
  <si>
    <t>женщины</t>
  </si>
  <si>
    <t>35.1.2.2.1 + 57.1.2.2.1</t>
  </si>
  <si>
    <t>22.1.2.2.1</t>
  </si>
  <si>
    <t>мужчины</t>
  </si>
  <si>
    <t>35.1.2.2.2 + 57.1.2.2.2</t>
  </si>
  <si>
    <t>22.1.2.2.2</t>
  </si>
  <si>
    <t>для посещений с иными целями</t>
  </si>
  <si>
    <t>35.1.3 + 46.1.1 + 57.1.3</t>
  </si>
  <si>
    <t>22.1.3</t>
  </si>
  <si>
    <t>посещение</t>
  </si>
  <si>
    <t>2.1.2</t>
  </si>
  <si>
    <t>В неотложной форме</t>
  </si>
  <si>
    <t>35.2 + 46.2 + 57.2</t>
  </si>
  <si>
    <t>22.2</t>
  </si>
  <si>
    <t>2.1.3</t>
  </si>
  <si>
    <t>В связи с заболеваниями (обращений), всего, из них проведение следующих отдельных диагностических (лабораторных) исследований:</t>
  </si>
  <si>
    <t>35.3 + 46.3 + 57.3</t>
  </si>
  <si>
    <t>22.3</t>
  </si>
  <si>
    <t>справочно: посещения в составе обращения</t>
  </si>
  <si>
    <t>35.3.1 + 46.3.1 + 57.3.1</t>
  </si>
  <si>
    <t>22.3.1</t>
  </si>
  <si>
    <t>компьютерная томография</t>
  </si>
  <si>
    <t>35.3.2 + 57.3.2</t>
  </si>
  <si>
    <t>22.3.2</t>
  </si>
  <si>
    <t>исследование</t>
  </si>
  <si>
    <t>магнитно-резонансная томография</t>
  </si>
  <si>
    <t>35.3.3 + 57.3.3</t>
  </si>
  <si>
    <t>22.3.3</t>
  </si>
  <si>
    <t>ультразвуковое исследование сердечно-сосудистой системы</t>
  </si>
  <si>
    <t>35.3.4 + 57.3.4</t>
  </si>
  <si>
    <t>22.3.4</t>
  </si>
  <si>
    <t>эндоскопическое диагностическое исследование</t>
  </si>
  <si>
    <t>35.3.5 + 57.3.5</t>
  </si>
  <si>
    <t>22.3.5</t>
  </si>
  <si>
    <t>молекулярно-генетическое исследование с целью диагностики онкологических заболеваний</t>
  </si>
  <si>
    <t>35.3.6 + 57.3.6</t>
  </si>
  <si>
    <t>22.3.6</t>
  </si>
  <si>
    <t>патологоанатомическое исследование биопсийного (операционного) материала с целью диагностики онкологических заболеваний и подбора противоопухолевой лекарственной терапии</t>
  </si>
  <si>
    <t>35.3.7 + 57.3.7</t>
  </si>
  <si>
    <t>22.3.7</t>
  </si>
  <si>
    <t xml:space="preserve">ПЭТ-КТ при онкологических заболеваниях </t>
  </si>
  <si>
    <t>35.3.8 + 57.3.8</t>
  </si>
  <si>
    <t>22.3.8</t>
  </si>
  <si>
    <t>ОФЭКТ/КТ</t>
  </si>
  <si>
    <t>35.3.9 + 57.3.9</t>
  </si>
  <si>
    <t>22.3.9</t>
  </si>
  <si>
    <t>2.1.4</t>
  </si>
  <si>
    <t>Школа для больных с хроническими заболеваниями, всего, в том числе:</t>
  </si>
  <si>
    <t>35.4 + 57.4</t>
  </si>
  <si>
    <t>22.4</t>
  </si>
  <si>
    <t>школа сахарного диабета</t>
  </si>
  <si>
    <t>35.4.1 + 57.4.1</t>
  </si>
  <si>
    <t>22.4.1</t>
  </si>
  <si>
    <t>2.1.5</t>
  </si>
  <si>
    <t>Диспансерное наблюдение, в том числе по поводу:</t>
  </si>
  <si>
    <t>35.5 + 57.5</t>
  </si>
  <si>
    <t>22.5</t>
  </si>
  <si>
    <t xml:space="preserve"> онкологичесикх заболеваний </t>
  </si>
  <si>
    <t>35.5.1 + 57.5.1</t>
  </si>
  <si>
    <t>22.5.1</t>
  </si>
  <si>
    <t xml:space="preserve">сахарного диабета </t>
  </si>
  <si>
    <t>35.5.2 + 57.5.2</t>
  </si>
  <si>
    <t>22.5.2</t>
  </si>
  <si>
    <t>болезней системы кровообращения</t>
  </si>
  <si>
    <t>35.5.3 + 57.5.3</t>
  </si>
  <si>
    <t>22.5.3</t>
  </si>
  <si>
    <t>2.1.6</t>
  </si>
  <si>
    <t xml:space="preserve">Посешения с профилактическими целями центров здоровья </t>
  </si>
  <si>
    <t>35.6 + 57.6</t>
  </si>
  <si>
    <t>22.6</t>
  </si>
  <si>
    <t>2.2</t>
  </si>
  <si>
    <t>В условиях дневных стационаров, в том числе:</t>
  </si>
  <si>
    <t>36 + 47 + 58</t>
  </si>
  <si>
    <t>23</t>
  </si>
  <si>
    <t>справочно - количество пациенто -дней</t>
  </si>
  <si>
    <t>36.1 + 47.1 + 58.1</t>
  </si>
  <si>
    <t>23.1</t>
  </si>
  <si>
    <t>пациенто - день</t>
  </si>
  <si>
    <t>2.2.1</t>
  </si>
  <si>
    <t>медицинская помощь по профилю «онкология»</t>
  </si>
  <si>
    <t>36.2 + 58.2</t>
  </si>
  <si>
    <t>23.2</t>
  </si>
  <si>
    <t>2.2.2</t>
  </si>
  <si>
    <t>при экстракорпоральном оплодотворении</t>
  </si>
  <si>
    <t>36.3 + 58.3</t>
  </si>
  <si>
    <t>23.3</t>
  </si>
  <si>
    <t>случай</t>
  </si>
  <si>
    <t>3</t>
  </si>
  <si>
    <t>В условиях дневных стационаров (первичная медикосанитарная помощь, специализированная медицинская помощь), в том числе:</t>
  </si>
  <si>
    <t>23 + 26</t>
  </si>
  <si>
    <t>24</t>
  </si>
  <si>
    <t>23.1 + 26.1</t>
  </si>
  <si>
    <t>24.1</t>
  </si>
  <si>
    <t>3.1</t>
  </si>
  <si>
    <t>для медицинской помощи по профилю «онкология», в том числе:</t>
  </si>
  <si>
    <t>23.2 + 26.2</t>
  </si>
  <si>
    <t>24.2</t>
  </si>
  <si>
    <t>3.2</t>
  </si>
  <si>
    <t>23.3 + 26.3</t>
  </si>
  <si>
    <t>24.3</t>
  </si>
  <si>
    <t>3.3</t>
  </si>
  <si>
    <t xml:space="preserve"> для медицинской помощи больным с вирусным гепатитом С</t>
  </si>
  <si>
    <t>26.4</t>
  </si>
  <si>
    <t>24.4</t>
  </si>
  <si>
    <t>4</t>
  </si>
  <si>
    <t>Специализированная, включая высокотехнологичную, медицинская помощь, в том числе:</t>
  </si>
  <si>
    <t>26 + 27</t>
  </si>
  <si>
    <t>25</t>
  </si>
  <si>
    <t>4.1</t>
  </si>
  <si>
    <t>в условиях дневных стационаров, включая:</t>
  </si>
  <si>
    <t>39 + 50 + 61</t>
  </si>
  <si>
    <t>26</t>
  </si>
  <si>
    <t>случай лечения / случай</t>
  </si>
  <si>
    <t>39.1 + 50.1 + 61.1</t>
  </si>
  <si>
    <t>26.1</t>
  </si>
  <si>
    <t>4.1.1</t>
  </si>
  <si>
    <t>медицинскую помощь по профилю «онкология»</t>
  </si>
  <si>
    <t>39.2 + 61.2</t>
  </si>
  <si>
    <t>26.2</t>
  </si>
  <si>
    <t>4.1.2</t>
  </si>
  <si>
    <t>медицинскую помощь при экстракорпоральном оплодотворении</t>
  </si>
  <si>
    <t>39.3 + 61.3</t>
  </si>
  <si>
    <t>26.3</t>
  </si>
  <si>
    <t>4.1.3</t>
  </si>
  <si>
    <t>39.4 + 61.4</t>
  </si>
  <si>
    <t>4.2</t>
  </si>
  <si>
    <t>в условиях круглосуточного стационара, в том числе:</t>
  </si>
  <si>
    <t>40 + 51 + 62</t>
  </si>
  <si>
    <t>27</t>
  </si>
  <si>
    <t>справочно - количество койко-дней</t>
  </si>
  <si>
    <t>40.1 + 51.1 + 62.1</t>
  </si>
  <si>
    <t>27.1</t>
  </si>
  <si>
    <t>койко-день</t>
  </si>
  <si>
    <t>4.2.1</t>
  </si>
  <si>
    <t>медицинская помощь по профилю "онкология"</t>
  </si>
  <si>
    <t>40.2 + 62.2</t>
  </si>
  <si>
    <t>27.2</t>
  </si>
  <si>
    <t>4.2.2</t>
  </si>
  <si>
    <t>высокотехнологичная медицинская помощь</t>
  </si>
  <si>
    <t>40.3 + 62.3</t>
  </si>
  <si>
    <t>27.3</t>
  </si>
  <si>
    <t>4.2.3</t>
  </si>
  <si>
    <t>стентирование для больных с инфарктом миокарда медицинскими организациями (за исключением федеральных медицинскихорганизаций)</t>
  </si>
  <si>
    <t>40.4 + 62.4</t>
  </si>
  <si>
    <t>27.4</t>
  </si>
  <si>
    <t>4.2.4</t>
  </si>
  <si>
    <t xml:space="preserve"> имплантация частотно-адаптированного кардиостимулятора взрослым медицинскими организациями (за исключением федеральных медицинских организаций)</t>
  </si>
  <si>
    <t>40.5 + 62.5</t>
  </si>
  <si>
    <t>27.5</t>
  </si>
  <si>
    <t>4.2.5</t>
  </si>
  <si>
    <t xml:space="preserve">эндоваскулярная деструкция дополнительных проводящих путей и аритмогенных зон сердца </t>
  </si>
  <si>
    <t>40.6 + 62.6</t>
  </si>
  <si>
    <t>27.6</t>
  </si>
  <si>
    <t>4.2.6</t>
  </si>
  <si>
    <t xml:space="preserve"> стентирование или эндартерэктомия медицинскими организациями (за исключением федеральных медицинских организаций)</t>
  </si>
  <si>
    <t>40.7 + 62.7</t>
  </si>
  <si>
    <t>27.7</t>
  </si>
  <si>
    <t>5</t>
  </si>
  <si>
    <t>Паллиативная медицинская помощь</t>
  </si>
  <si>
    <t>28.1 + 28.2 + 28.3</t>
  </si>
  <si>
    <t>28</t>
  </si>
  <si>
    <t>5.1</t>
  </si>
  <si>
    <t>первичная медицинская помощь, в том числе доврачебная и врачебная, всего, в том числе:</t>
  </si>
  <si>
    <t>28.1.1 + 28.1.2</t>
  </si>
  <si>
    <t>28.1</t>
  </si>
  <si>
    <t>5.1.1</t>
  </si>
  <si>
    <t>посещение по паллиативной медицинской помощи без учета посещений на дому патронажными бригадами</t>
  </si>
  <si>
    <t>52.1.1</t>
  </si>
  <si>
    <t>28.1.1</t>
  </si>
  <si>
    <t>5.1.2</t>
  </si>
  <si>
    <t>посещения на дому выездными патронажными бригадами</t>
  </si>
  <si>
    <t>52.1.2</t>
  </si>
  <si>
    <t>28.1.2</t>
  </si>
  <si>
    <t>в том числе для детского населения</t>
  </si>
  <si>
    <t>52.1.2.1</t>
  </si>
  <si>
    <t>28.1.2.1</t>
  </si>
  <si>
    <t>5.2</t>
  </si>
  <si>
    <t>оказываемая в стационарных условиях (включая койки паллиативной медицинской помощи и койки сестринского ухода)</t>
  </si>
  <si>
    <t>52.2</t>
  </si>
  <si>
    <t>28.2</t>
  </si>
  <si>
    <t>52.2.1</t>
  </si>
  <si>
    <t>28.2.1</t>
  </si>
  <si>
    <t>5.3</t>
  </si>
  <si>
    <t>оказываемая в условиях дневного стационара</t>
  </si>
  <si>
    <t>52.3</t>
  </si>
  <si>
    <t>28.3</t>
  </si>
  <si>
    <t>6</t>
  </si>
  <si>
    <t>Медицинская реабилитация:</t>
  </si>
  <si>
    <t>29.1 + 29.2 + 29.3</t>
  </si>
  <si>
    <t>29</t>
  </si>
  <si>
    <t>6.1</t>
  </si>
  <si>
    <t>В амбулаторных условиях</t>
  </si>
  <si>
    <t>41.1 + 63.1</t>
  </si>
  <si>
    <t>29.1</t>
  </si>
  <si>
    <t>6.2</t>
  </si>
  <si>
    <t xml:space="preserve">В условиях дневных стационаров (первичная медико-санитарная помощь, специализированная медицинская помощь) </t>
  </si>
  <si>
    <t>41.2 + 63.2</t>
  </si>
  <si>
    <t>29.2</t>
  </si>
  <si>
    <t>6.3</t>
  </si>
  <si>
    <t xml:space="preserve">Специализированная, в том числе высокотехнологичная, медицинская помощь в условиях круглосуточного стационара </t>
  </si>
  <si>
    <t>41.3 + 63.3</t>
  </si>
  <si>
    <t>29.3</t>
  </si>
  <si>
    <t>7</t>
  </si>
  <si>
    <t xml:space="preserve"> Расходы на АУП в сфере ОМС, в том числе:</t>
  </si>
  <si>
    <t>30.1 + 30.2</t>
  </si>
  <si>
    <t>30</t>
  </si>
  <si>
    <t>расходы АУП ТФОМС</t>
  </si>
  <si>
    <t>30.1</t>
  </si>
  <si>
    <t>расходы на ведение дела СМО</t>
  </si>
  <si>
    <t>42 + 53 + 64</t>
  </si>
  <si>
    <t>30.2</t>
  </si>
  <si>
    <t>8</t>
  </si>
  <si>
    <t xml:space="preserve">На софинансирование расходов медицинских организаций, оказывающих первичную медико-санитарную помощь в соответствии с территориальными программами обязательного медицинского страхования, на оплату труда врачей и среднего медицинского персонала </t>
  </si>
  <si>
    <t>31</t>
  </si>
  <si>
    <t>из строки 19:</t>
  </si>
  <si>
    <t>1</t>
  </si>
  <si>
    <t>Медицинская помощь, предоставляемая в рамках базовой программы ОМС застрахованным лицам</t>
  </si>
  <si>
    <t>33 + 34 + 38 + 41 + 42</t>
  </si>
  <si>
    <t>32</t>
  </si>
  <si>
    <t xml:space="preserve">Скорая, в том числе скорая специализированная,
медицинская помощь </t>
  </si>
  <si>
    <t>33</t>
  </si>
  <si>
    <t>35 + 36</t>
  </si>
  <si>
    <t>34</t>
  </si>
  <si>
    <t>35.1 + 35.2 + 35.3 + 35.4 + 35.5 + 35.6</t>
  </si>
  <si>
    <t>35</t>
  </si>
  <si>
    <t xml:space="preserve">посещения с профилактическими и иными целями, всего, из них: </t>
  </si>
  <si>
    <t>35.1.1 + 35.1.2 + 35.1.3</t>
  </si>
  <si>
    <t>35.1</t>
  </si>
  <si>
    <t>35.1.1</t>
  </si>
  <si>
    <t>35.1.2</t>
  </si>
  <si>
    <t>35.1.2.1</t>
  </si>
  <si>
    <t>35.1.2.2.1 + 35.1.2.2.2</t>
  </si>
  <si>
    <t>35.1.2.2</t>
  </si>
  <si>
    <t>35.1.2.2.1</t>
  </si>
  <si>
    <t>35.1.2.2.2</t>
  </si>
  <si>
    <t>35.1.3</t>
  </si>
  <si>
    <t>в неотложной форме</t>
  </si>
  <si>
    <t>35.2</t>
  </si>
  <si>
    <t>в связи с заболеваниями (обращений), всего, из них проведение следующих отдельных диагностических (лабораторных) исследований в рамках базовой программы обязательного медицинского страхования:</t>
  </si>
  <si>
    <t>35.3</t>
  </si>
  <si>
    <t>35.3.1</t>
  </si>
  <si>
    <t>35.3.2</t>
  </si>
  <si>
    <t>35.3.3</t>
  </si>
  <si>
    <t>35.3.4</t>
  </si>
  <si>
    <t>35.3.5</t>
  </si>
  <si>
    <t>35.3.6</t>
  </si>
  <si>
    <t>35.3.7</t>
  </si>
  <si>
    <t>35.3.8</t>
  </si>
  <si>
    <t>35.3.9</t>
  </si>
  <si>
    <t>35.4</t>
  </si>
  <si>
    <t>35.4.1</t>
  </si>
  <si>
    <t>Диспансерное наблюдение</t>
  </si>
  <si>
    <t>35.5</t>
  </si>
  <si>
    <t>35.5.1</t>
  </si>
  <si>
    <t>35.5.2</t>
  </si>
  <si>
    <t>35.5.3</t>
  </si>
  <si>
    <t>35.6</t>
  </si>
  <si>
    <t>36</t>
  </si>
  <si>
    <t>36.1</t>
  </si>
  <si>
    <t>36.2</t>
  </si>
  <si>
    <t>36.3</t>
  </si>
  <si>
    <t>36 + 39</t>
  </si>
  <si>
    <t>37</t>
  </si>
  <si>
    <t>36.1 + 39.1</t>
  </si>
  <si>
    <t>37.1</t>
  </si>
  <si>
    <t>36.2 + 39.2</t>
  </si>
  <si>
    <t>37.2</t>
  </si>
  <si>
    <t>для медицинской помощи при экстракорпоральном оплодотворении</t>
  </si>
  <si>
    <t>36.3 + 39.3</t>
  </si>
  <si>
    <t>37.3</t>
  </si>
  <si>
    <t>39.4</t>
  </si>
  <si>
    <t>37.4</t>
  </si>
  <si>
    <t>39 + 40</t>
  </si>
  <si>
    <t>38</t>
  </si>
  <si>
    <t>39</t>
  </si>
  <si>
    <t>39.1</t>
  </si>
  <si>
    <t>39.2</t>
  </si>
  <si>
    <t>39.3</t>
  </si>
  <si>
    <t>40</t>
  </si>
  <si>
    <t>40.1</t>
  </si>
  <si>
    <t>40.2</t>
  </si>
  <si>
    <t>40.3</t>
  </si>
  <si>
    <t>40.4</t>
  </si>
  <si>
    <t>40.5</t>
  </si>
  <si>
    <t>40.6</t>
  </si>
  <si>
    <t>40.7</t>
  </si>
  <si>
    <t>41</t>
  </si>
  <si>
    <t>41.1</t>
  </si>
  <si>
    <t>41.2</t>
  </si>
  <si>
    <t>41.3</t>
  </si>
  <si>
    <t>Расходы на ведение дела СМО</t>
  </si>
  <si>
    <t>42</t>
  </si>
  <si>
    <t>Медицинская помощь по видам и заболеваниям, не установленным базовой программой</t>
  </si>
  <si>
    <t>44 + 45 + 49 + 52 + 53</t>
  </si>
  <si>
    <t>43</t>
  </si>
  <si>
    <t>х</t>
  </si>
  <si>
    <t>Скорая, в том числе скорая специализированная, медицинская помощь</t>
  </si>
  <si>
    <t>44</t>
  </si>
  <si>
    <t>44 + 45</t>
  </si>
  <si>
    <t>45</t>
  </si>
  <si>
    <t>44.1 + 44.2 + 44.3</t>
  </si>
  <si>
    <t>46</t>
  </si>
  <si>
    <t>посещения с профилактическими и иными целями, всего, в том числе:</t>
  </si>
  <si>
    <t>46.1</t>
  </si>
  <si>
    <t>46.1.1</t>
  </si>
  <si>
    <t>46.2</t>
  </si>
  <si>
    <t>в связи с заболеваниями (обращений), всего, из них :</t>
  </si>
  <si>
    <t>46.3</t>
  </si>
  <si>
    <t>46.3.1</t>
  </si>
  <si>
    <t>В условиях дневных стационаров</t>
  </si>
  <si>
    <t>47</t>
  </si>
  <si>
    <t>47.1</t>
  </si>
  <si>
    <t>45 + 48</t>
  </si>
  <si>
    <t>48</t>
  </si>
  <si>
    <t>45.1 + 48.1</t>
  </si>
  <si>
    <t>48.1</t>
  </si>
  <si>
    <t>48 + 49</t>
  </si>
  <si>
    <t>49</t>
  </si>
  <si>
    <t>50</t>
  </si>
  <si>
    <t>50.1</t>
  </si>
  <si>
    <t>51</t>
  </si>
  <si>
    <t>51.1</t>
  </si>
  <si>
    <t>50.1 + 50.2 + 50.3</t>
  </si>
  <si>
    <t>52</t>
  </si>
  <si>
    <t>50.1.1 + 50.1.2</t>
  </si>
  <si>
    <t>52.1</t>
  </si>
  <si>
    <t>53</t>
  </si>
  <si>
    <t>Медицинская помощь, предоставляемая в рамках базовой программы ОМС застрахованным лицам (дополнительное финансовое обеспечение):</t>
  </si>
  <si>
    <t>55 + 56 + 60 + 63 + 64</t>
  </si>
  <si>
    <t>54</t>
  </si>
  <si>
    <t>55</t>
  </si>
  <si>
    <t>57 + 58</t>
  </si>
  <si>
    <t>56</t>
  </si>
  <si>
    <t>57.1 + 57.2 + 57.3 + 57.4 + 57.5 + 57.6</t>
  </si>
  <si>
    <t>57</t>
  </si>
  <si>
    <t>57.1.1 + 57.1.2 + 57.1.3</t>
  </si>
  <si>
    <t>57.1</t>
  </si>
  <si>
    <t>57.1.1</t>
  </si>
  <si>
    <t>57.1.2</t>
  </si>
  <si>
    <t>57.1.2.1</t>
  </si>
  <si>
    <t>57.1.2.2.1 + 57.1.2.2.2</t>
  </si>
  <si>
    <t>57.1.2.2</t>
  </si>
  <si>
    <t>57.1.2.2.1</t>
  </si>
  <si>
    <t>57.1.2.2.2</t>
  </si>
  <si>
    <t>57.1.3</t>
  </si>
  <si>
    <t>57.2</t>
  </si>
  <si>
    <t>57.3</t>
  </si>
  <si>
    <t>57.3.1</t>
  </si>
  <si>
    <t>57.3.2</t>
  </si>
  <si>
    <t>57.3.3</t>
  </si>
  <si>
    <t>57.3.4</t>
  </si>
  <si>
    <t>57.3.5</t>
  </si>
  <si>
    <t>57.3.6</t>
  </si>
  <si>
    <t>57.3.7</t>
  </si>
  <si>
    <t>57.3.8</t>
  </si>
  <si>
    <t>57.3.9</t>
  </si>
  <si>
    <t>57.4</t>
  </si>
  <si>
    <t>57.4.1</t>
  </si>
  <si>
    <t>57.5</t>
  </si>
  <si>
    <t>57.5.1</t>
  </si>
  <si>
    <t>57.5.2</t>
  </si>
  <si>
    <t>57.5.3</t>
  </si>
  <si>
    <t>57.6</t>
  </si>
  <si>
    <t>58</t>
  </si>
  <si>
    <t>58.1</t>
  </si>
  <si>
    <t>58.2</t>
  </si>
  <si>
    <t>2.2.3</t>
  </si>
  <si>
    <t>58.3</t>
  </si>
  <si>
    <t>58 + 61</t>
  </si>
  <si>
    <t>59</t>
  </si>
  <si>
    <t>58.1 + 61.1</t>
  </si>
  <si>
    <t>59.1</t>
  </si>
  <si>
    <t>для медицинской помощи по профилю «онкология»</t>
  </si>
  <si>
    <t>58.2 + 61.2</t>
  </si>
  <si>
    <t>59.2</t>
  </si>
  <si>
    <t>58.3 + 61.3</t>
  </si>
  <si>
    <t>59.3</t>
  </si>
  <si>
    <t>61.4</t>
  </si>
  <si>
    <t>59.4</t>
  </si>
  <si>
    <t>61 + 62</t>
  </si>
  <si>
    <t>60</t>
  </si>
  <si>
    <t>61</t>
  </si>
  <si>
    <t>61.1</t>
  </si>
  <si>
    <t>61.2</t>
  </si>
  <si>
    <t>61.3</t>
  </si>
  <si>
    <t>62</t>
  </si>
  <si>
    <t>62.1</t>
  </si>
  <si>
    <t>62.2</t>
  </si>
  <si>
    <t>62.3</t>
  </si>
  <si>
    <t>62.4</t>
  </si>
  <si>
    <t>62.5</t>
  </si>
  <si>
    <t>62.6</t>
  </si>
  <si>
    <t>62.7</t>
  </si>
  <si>
    <t>63</t>
  </si>
  <si>
    <t>63.1</t>
  </si>
  <si>
    <t>63.2</t>
  </si>
  <si>
    <t>63.3</t>
  </si>
  <si>
    <t>64</t>
  </si>
  <si>
    <t>ТФОМС Мурманской области</t>
  </si>
</sst>
</file>

<file path=xl/styles.xml><?xml version="1.0" encoding="utf-8"?>
<styleSheet xmlns="http://schemas.openxmlformats.org/spreadsheetml/2006/main">
  <numFmts count="4">
    <numFmt numFmtId="164" formatCode="#,##0_ ;\-#,##0\ "/>
    <numFmt numFmtId="165" formatCode="0.0%"/>
    <numFmt numFmtId="166" formatCode="#,##0.00_ ;\-#,##0.00\ "/>
    <numFmt numFmtId="167" formatCode="_-* #,##0.00_р_._-;\-* #,##0.00_р_._-;_-* &quot;-&quot;??_р_._-;_-@_-"/>
  </numFmts>
  <fonts count="16">
    <font>
      <sz val="11"/>
      <color theme="1"/>
      <name val="Calibri"/>
      <family val="2"/>
      <charset val="204"/>
      <scheme val="minor"/>
    </font>
    <font>
      <sz val="12"/>
      <name val="Cambria"/>
      <family val="1"/>
      <charset val="204"/>
    </font>
    <font>
      <b/>
      <i/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color theme="1"/>
      <name val="Cambria"/>
      <family val="1"/>
      <charset val="204"/>
    </font>
    <font>
      <i/>
      <sz val="12"/>
      <name val="Cambria"/>
      <family val="1"/>
      <charset val="204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</font>
    <font>
      <b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</font>
    <font>
      <sz val="12"/>
      <color rgb="FF000000"/>
      <name val="Cambria"/>
      <family val="1"/>
      <charset val="204"/>
    </font>
    <font>
      <sz val="12"/>
      <color rgb="FF000000"/>
      <name val="Cambria"/>
      <family val="1"/>
      <charset val="204"/>
      <scheme val="major"/>
    </font>
    <font>
      <sz val="12"/>
      <color theme="1"/>
      <name val="Calibri"/>
      <charset val="204"/>
      <scheme val="minor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167" fontId="15" fillId="0" borderId="0" applyFont="0" applyFill="0" applyBorder="0" applyAlignment="0" applyProtection="0"/>
  </cellStyleXfs>
  <cellXfs count="241">
    <xf numFmtId="0" fontId="0" fillId="0" borderId="0" xfId="0"/>
    <xf numFmtId="0" fontId="1" fillId="0" borderId="0" xfId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1" applyFont="1" applyFill="1" applyAlignment="1" applyProtection="1">
      <alignment horizontal="center" vertical="center" wrapText="1"/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3" fillId="0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" fontId="1" fillId="0" borderId="0" xfId="1" applyNumberFormat="1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4" xfId="1" applyFont="1" applyFill="1" applyBorder="1" applyAlignment="1" applyProtection="1">
      <alignment horizontal="center" vertical="center" wrapText="1"/>
      <protection locked="0"/>
    </xf>
    <xf numFmtId="0" fontId="1" fillId="0" borderId="6" xfId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1" applyFont="1" applyFill="1" applyBorder="1" applyAlignment="1" applyProtection="1">
      <alignment horizontal="center" vertical="center"/>
      <protection locked="0"/>
    </xf>
    <xf numFmtId="0" fontId="1" fillId="0" borderId="7" xfId="1" applyFont="1" applyFill="1" applyBorder="1" applyAlignment="1" applyProtection="1">
      <alignment horizontal="center" vertical="center"/>
      <protection locked="0"/>
    </xf>
    <xf numFmtId="0" fontId="1" fillId="0" borderId="8" xfId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horizontal="center" vertical="center"/>
      <protection locked="0"/>
    </xf>
    <xf numFmtId="4" fontId="1" fillId="0" borderId="4" xfId="2" applyNumberFormat="1" applyFont="1" applyFill="1" applyBorder="1" applyAlignment="1" applyProtection="1">
      <alignment horizontal="center" vertical="center"/>
      <protection locked="0"/>
    </xf>
    <xf numFmtId="166" fontId="1" fillId="2" borderId="4" xfId="2" applyNumberFormat="1" applyFont="1" applyFill="1" applyBorder="1" applyAlignment="1" applyProtection="1">
      <alignment horizontal="center" vertical="center"/>
    </xf>
    <xf numFmtId="164" fontId="1" fillId="0" borderId="4" xfId="2" applyNumberFormat="1" applyFont="1" applyFill="1" applyBorder="1" applyAlignment="1" applyProtection="1">
      <alignment horizontal="center" vertical="center"/>
    </xf>
    <xf numFmtId="164" fontId="1" fillId="2" borderId="4" xfId="2" applyNumberFormat="1" applyFont="1" applyFill="1" applyBorder="1" applyAlignment="1" applyProtection="1">
      <alignment horizontal="center" vertical="center"/>
    </xf>
    <xf numFmtId="165" fontId="1" fillId="0" borderId="4" xfId="2" applyNumberFormat="1" applyFont="1" applyFill="1" applyBorder="1" applyAlignment="1" applyProtection="1">
      <alignment horizontal="center" vertical="center"/>
      <protection locked="0"/>
    </xf>
    <xf numFmtId="166" fontId="1" fillId="0" borderId="4" xfId="2" applyNumberFormat="1" applyFont="1" applyFill="1" applyBorder="1" applyAlignment="1" applyProtection="1">
      <alignment horizontal="center" vertical="center"/>
    </xf>
    <xf numFmtId="164" fontId="1" fillId="0" borderId="4" xfId="2" applyNumberFormat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4" fontId="3" fillId="0" borderId="4" xfId="2" applyNumberFormat="1" applyFont="1" applyFill="1" applyBorder="1" applyAlignment="1" applyProtection="1">
      <alignment horizontal="center" vertical="center"/>
      <protection locked="0"/>
    </xf>
    <xf numFmtId="0" fontId="1" fillId="3" borderId="4" xfId="1" applyFont="1" applyFill="1" applyBorder="1" applyAlignment="1" applyProtection="1">
      <alignment horizontal="center" vertical="center" wrapText="1"/>
      <protection locked="0"/>
    </xf>
    <xf numFmtId="49" fontId="3" fillId="0" borderId="4" xfId="1" applyNumberFormat="1" applyFont="1" applyFill="1" applyBorder="1" applyAlignment="1" applyProtection="1">
      <alignment horizontal="left" vertical="center"/>
      <protection locked="0"/>
    </xf>
    <xf numFmtId="164" fontId="3" fillId="0" borderId="4" xfId="2" applyNumberFormat="1" applyFont="1" applyFill="1" applyBorder="1" applyAlignment="1" applyProtection="1">
      <alignment horizontal="center" vertical="center"/>
      <protection locked="0"/>
    </xf>
    <xf numFmtId="165" fontId="3" fillId="0" borderId="4" xfId="2" applyNumberFormat="1" applyFont="1" applyFill="1" applyBorder="1" applyAlignment="1" applyProtection="1">
      <alignment horizontal="center" vertical="center"/>
      <protection locked="0"/>
    </xf>
    <xf numFmtId="49" fontId="1" fillId="0" borderId="4" xfId="1" applyNumberFormat="1" applyFont="1" applyFill="1" applyBorder="1" applyAlignment="1" applyProtection="1">
      <alignment horizontal="left" vertical="center"/>
      <protection locked="0"/>
    </xf>
    <xf numFmtId="0" fontId="3" fillId="4" borderId="4" xfId="1" applyFont="1" applyFill="1" applyBorder="1" applyAlignment="1" applyProtection="1">
      <alignment horizontal="left" vertical="center"/>
      <protection locked="0"/>
    </xf>
    <xf numFmtId="0" fontId="3" fillId="4" borderId="4" xfId="1" applyFont="1" applyFill="1" applyBorder="1" applyAlignment="1" applyProtection="1">
      <alignment vertical="center" wrapText="1"/>
      <protection locked="0"/>
    </xf>
    <xf numFmtId="0" fontId="3" fillId="4" borderId="4" xfId="1" applyFont="1" applyFill="1" applyBorder="1" applyAlignment="1" applyProtection="1">
      <alignment vertical="center" textRotation="90" wrapText="1"/>
      <protection locked="0"/>
    </xf>
    <xf numFmtId="0" fontId="3" fillId="4" borderId="4" xfId="1" applyFont="1" applyFill="1" applyBorder="1" applyAlignment="1" applyProtection="1">
      <alignment horizontal="center" vertical="center" wrapText="1"/>
      <protection locked="0"/>
    </xf>
    <xf numFmtId="49" fontId="1" fillId="4" borderId="7" xfId="1" applyNumberFormat="1" applyFont="1" applyFill="1" applyBorder="1" applyAlignment="1" applyProtection="1">
      <alignment horizontal="center" vertical="center"/>
      <protection locked="0"/>
    </xf>
    <xf numFmtId="164" fontId="3" fillId="4" borderId="4" xfId="2" applyNumberFormat="1" applyFont="1" applyFill="1" applyBorder="1" applyAlignment="1" applyProtection="1">
      <alignment horizontal="center" vertical="center"/>
      <protection locked="0"/>
    </xf>
    <xf numFmtId="4" fontId="3" fillId="4" borderId="4" xfId="1" applyNumberFormat="1" applyFont="1" applyFill="1" applyBorder="1" applyAlignment="1" applyProtection="1">
      <alignment horizontal="center" vertical="center"/>
      <protection locked="0"/>
    </xf>
    <xf numFmtId="165" fontId="3" fillId="4" borderId="4" xfId="2" applyNumberFormat="1" applyFont="1" applyFill="1" applyBorder="1" applyAlignment="1" applyProtection="1">
      <alignment horizontal="center" vertical="center"/>
      <protection locked="0"/>
    </xf>
    <xf numFmtId="49" fontId="3" fillId="0" borderId="4" xfId="1" applyNumberFormat="1" applyFont="1" applyFill="1" applyBorder="1" applyAlignment="1" applyProtection="1">
      <alignment vertical="center" wrapText="1"/>
      <protection locked="0"/>
    </xf>
    <xf numFmtId="0" fontId="3" fillId="0" borderId="4" xfId="1" applyFont="1" applyFill="1" applyBorder="1" applyAlignment="1" applyProtection="1">
      <alignment vertical="center" textRotation="90" wrapText="1"/>
      <protection locked="0"/>
    </xf>
    <xf numFmtId="49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1" applyNumberFormat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vertical="center" wrapText="1"/>
      <protection locked="0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5" borderId="4" xfId="0" applyFont="1" applyFill="1" applyBorder="1" applyAlignment="1">
      <alignment horizontal="center" vertical="center" wrapText="1"/>
    </xf>
    <xf numFmtId="49" fontId="1" fillId="0" borderId="8" xfId="1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3" fontId="1" fillId="0" borderId="4" xfId="2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1" fillId="3" borderId="8" xfId="1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>
      <alignment vertical="center"/>
    </xf>
    <xf numFmtId="0" fontId="8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 applyProtection="1">
      <alignment horizontal="center" vertical="center"/>
      <protection locked="0"/>
    </xf>
    <xf numFmtId="0" fontId="5" fillId="3" borderId="4" xfId="1" applyFont="1" applyFill="1" applyBorder="1" applyAlignment="1" applyProtection="1">
      <alignment horizontal="center" vertical="center" wrapText="1"/>
      <protection locked="0"/>
    </xf>
    <xf numFmtId="4" fontId="5" fillId="0" borderId="4" xfId="2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6" borderId="4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center" vertical="center" wrapText="1"/>
    </xf>
    <xf numFmtId="49" fontId="1" fillId="6" borderId="8" xfId="1" applyNumberFormat="1" applyFont="1" applyFill="1" applyBorder="1" applyAlignment="1" applyProtection="1">
      <alignment horizontal="center" vertical="center"/>
      <protection locked="0"/>
    </xf>
    <xf numFmtId="0" fontId="1" fillId="6" borderId="4" xfId="1" applyFont="1" applyFill="1" applyBorder="1" applyAlignment="1" applyProtection="1">
      <alignment horizontal="center" vertical="center" wrapText="1"/>
      <protection locked="0"/>
    </xf>
    <xf numFmtId="49" fontId="1" fillId="0" borderId="1" xfId="1" applyNumberFormat="1" applyFont="1" applyFill="1" applyBorder="1" applyAlignment="1" applyProtection="1">
      <alignment horizontal="center" vertical="center"/>
      <protection locked="0"/>
    </xf>
    <xf numFmtId="164" fontId="1" fillId="0" borderId="14" xfId="2" applyNumberFormat="1" applyFont="1" applyFill="1" applyBorder="1" applyAlignment="1" applyProtection="1">
      <alignment horizontal="center" vertical="center"/>
      <protection locked="0"/>
    </xf>
    <xf numFmtId="4" fontId="1" fillId="0" borderId="14" xfId="2" applyNumberFormat="1" applyFont="1" applyFill="1" applyBorder="1" applyAlignment="1" applyProtection="1">
      <alignment horizontal="center" vertical="center"/>
      <protection locked="0"/>
    </xf>
    <xf numFmtId="49" fontId="1" fillId="3" borderId="1" xfId="1" applyNumberFormat="1" applyFont="1" applyFill="1" applyBorder="1" applyAlignment="1" applyProtection="1">
      <alignment horizontal="center" vertical="center"/>
      <protection locked="0"/>
    </xf>
    <xf numFmtId="49" fontId="1" fillId="0" borderId="2" xfId="1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49" fontId="3" fillId="0" borderId="2" xfId="1" applyNumberFormat="1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>
      <alignment horizontal="center" vertical="center" wrapText="1"/>
    </xf>
    <xf numFmtId="49" fontId="1" fillId="3" borderId="2" xfId="1" applyNumberFormat="1" applyFont="1" applyFill="1" applyBorder="1" applyAlignment="1" applyProtection="1">
      <alignment horizontal="center" vertical="center"/>
      <protection locked="0"/>
    </xf>
    <xf numFmtId="0" fontId="1" fillId="3" borderId="6" xfId="1" applyFont="1" applyFill="1" applyBorder="1" applyAlignment="1" applyProtection="1">
      <alignment horizontal="center" vertical="center" wrapText="1"/>
      <protection locked="0"/>
    </xf>
    <xf numFmtId="164" fontId="3" fillId="0" borderId="8" xfId="2" applyNumberFormat="1" applyFont="1" applyFill="1" applyBorder="1" applyAlignment="1" applyProtection="1">
      <alignment horizontal="center" vertical="center"/>
      <protection locked="0"/>
    </xf>
    <xf numFmtId="164" fontId="1" fillId="0" borderId="8" xfId="2" applyNumberFormat="1" applyFont="1" applyFill="1" applyBorder="1" applyAlignment="1" applyProtection="1">
      <alignment horizontal="center" vertical="center"/>
      <protection locked="0"/>
    </xf>
    <xf numFmtId="4" fontId="1" fillId="0" borderId="8" xfId="2" applyNumberFormat="1" applyFont="1" applyFill="1" applyBorder="1" applyAlignment="1" applyProtection="1">
      <alignment horizontal="center" vertical="center"/>
      <protection locked="0"/>
    </xf>
    <xf numFmtId="49" fontId="1" fillId="6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9" fontId="4" fillId="5" borderId="6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" fillId="6" borderId="6" xfId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8" fillId="6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49" fontId="3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49" fontId="1" fillId="0" borderId="4" xfId="1" applyNumberFormat="1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>
      <alignment horizontal="center" vertical="center" wrapText="1"/>
    </xf>
    <xf numFmtId="166" fontId="1" fillId="0" borderId="4" xfId="2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49" fontId="3" fillId="0" borderId="4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1" applyNumberFormat="1" applyFont="1" applyFill="1" applyBorder="1" applyAlignment="1" applyProtection="1">
      <alignment horizontal="left" vertical="center" textRotation="90" wrapText="1"/>
      <protection locked="0"/>
    </xf>
    <xf numFmtId="49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" fillId="0" borderId="4" xfId="1" applyFont="1" applyFill="1" applyBorder="1" applyAlignment="1" applyProtection="1">
      <alignment vertical="center"/>
      <protection locked="0"/>
    </xf>
    <xf numFmtId="4" fontId="1" fillId="5" borderId="4" xfId="1" applyNumberFormat="1" applyFont="1" applyFill="1" applyBorder="1" applyAlignment="1" applyProtection="1">
      <alignment horizontal="center" vertical="center"/>
      <protection locked="0"/>
    </xf>
    <xf numFmtId="49" fontId="3" fillId="4" borderId="4" xfId="1" applyNumberFormat="1" applyFont="1" applyFill="1" applyBorder="1" applyAlignment="1" applyProtection="1">
      <alignment horizontal="left" vertical="center"/>
      <protection locked="0"/>
    </xf>
    <xf numFmtId="0" fontId="3" fillId="4" borderId="7" xfId="1" applyFont="1" applyFill="1" applyBorder="1" applyAlignment="1" applyProtection="1">
      <alignment vertical="center" wrapText="1"/>
      <protection locked="0"/>
    </xf>
    <xf numFmtId="0" fontId="3" fillId="4" borderId="8" xfId="1" applyFont="1" applyFill="1" applyBorder="1" applyAlignment="1" applyProtection="1">
      <alignment horizontal="center" vertical="center" wrapText="1"/>
      <protection locked="0"/>
    </xf>
    <xf numFmtId="49" fontId="1" fillId="4" borderId="4" xfId="1" applyNumberFormat="1" applyFont="1" applyFill="1" applyBorder="1" applyAlignment="1" applyProtection="1">
      <alignment horizontal="center" vertical="center"/>
      <protection locked="0"/>
    </xf>
    <xf numFmtId="4" fontId="3" fillId="4" borderId="4" xfId="2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49" fontId="1" fillId="3" borderId="4" xfId="1" applyNumberFormat="1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textRotation="90" wrapText="1"/>
    </xf>
    <xf numFmtId="0" fontId="8" fillId="3" borderId="8" xfId="0" applyFont="1" applyFill="1" applyBorder="1" applyAlignment="1">
      <alignment horizontal="center" vertical="center" wrapText="1"/>
    </xf>
    <xf numFmtId="49" fontId="1" fillId="6" borderId="4" xfId="1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 textRotation="90" wrapText="1"/>
    </xf>
    <xf numFmtId="49" fontId="4" fillId="5" borderId="7" xfId="0" applyNumberFormat="1" applyFont="1" applyFill="1" applyBorder="1" applyAlignment="1">
      <alignment vertical="center"/>
    </xf>
    <xf numFmtId="4" fontId="1" fillId="5" borderId="4" xfId="2" applyNumberFormat="1" applyFont="1" applyFill="1" applyBorder="1" applyAlignment="1" applyProtection="1">
      <alignment horizontal="center" vertical="center"/>
      <protection locked="0"/>
    </xf>
    <xf numFmtId="49" fontId="1" fillId="0" borderId="12" xfId="1" applyNumberFormat="1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 applyProtection="1">
      <alignment horizontal="left" vertical="center"/>
      <protection locked="0"/>
    </xf>
    <xf numFmtId="49" fontId="3" fillId="4" borderId="6" xfId="1" applyNumberFormat="1" applyFont="1" applyFill="1" applyBorder="1" applyAlignment="1" applyProtection="1">
      <alignment horizontal="left" vertical="center"/>
      <protection locked="0"/>
    </xf>
    <xf numFmtId="49" fontId="3" fillId="4" borderId="4" xfId="1" applyNumberFormat="1" applyFont="1" applyFill="1" applyBorder="1" applyAlignment="1" applyProtection="1">
      <alignment horizontal="center" vertical="center"/>
      <protection locked="0"/>
    </xf>
    <xf numFmtId="0" fontId="3" fillId="4" borderId="4" xfId="1" applyFont="1" applyFill="1" applyBorder="1" applyAlignment="1" applyProtection="1">
      <alignment horizontal="center" vertical="center"/>
      <protection locked="0"/>
    </xf>
    <xf numFmtId="0" fontId="3" fillId="5" borderId="8" xfId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vertical="center"/>
    </xf>
    <xf numFmtId="0" fontId="1" fillId="3" borderId="10" xfId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left" vertical="center" wrapText="1"/>
    </xf>
    <xf numFmtId="0" fontId="6" fillId="3" borderId="11" xfId="0" applyFont="1" applyFill="1" applyBorder="1" applyAlignment="1">
      <alignment vertical="center" wrapText="1"/>
    </xf>
    <xf numFmtId="49" fontId="9" fillId="0" borderId="0" xfId="0" applyNumberFormat="1" applyFont="1" applyBorder="1" applyAlignment="1">
      <alignment vertical="center"/>
    </xf>
    <xf numFmtId="4" fontId="3" fillId="5" borderId="4" xfId="2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vertical="center" wrapText="1"/>
    </xf>
    <xf numFmtId="164" fontId="1" fillId="5" borderId="8" xfId="2" applyNumberFormat="1" applyFont="1" applyFill="1" applyBorder="1" applyAlignment="1" applyProtection="1">
      <alignment horizontal="center" vertical="center"/>
      <protection locked="0"/>
    </xf>
    <xf numFmtId="4" fontId="1" fillId="5" borderId="8" xfId="2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3" fillId="6" borderId="4" xfId="1" applyFont="1" applyFill="1" applyBorder="1" applyAlignment="1" applyProtection="1">
      <alignment vertical="center" textRotation="90" wrapText="1"/>
      <protection locked="0"/>
    </xf>
    <xf numFmtId="0" fontId="3" fillId="6" borderId="8" xfId="1" applyFont="1" applyFill="1" applyBorder="1" applyAlignment="1" applyProtection="1">
      <alignment horizontal="center" vertical="center" wrapText="1"/>
      <protection locked="0"/>
    </xf>
    <xf numFmtId="0" fontId="1" fillId="0" borderId="7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1" fillId="0" borderId="8" xfId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 wrapText="1"/>
      <protection locked="0"/>
    </xf>
    <xf numFmtId="0" fontId="1" fillId="0" borderId="9" xfId="1" applyFont="1" applyFill="1" applyBorder="1" applyAlignment="1" applyProtection="1">
      <alignment horizontal="center" vertical="center" wrapText="1"/>
      <protection locked="0"/>
    </xf>
    <xf numFmtId="0" fontId="1" fillId="0" borderId="11" xfId="1" applyFont="1" applyFill="1" applyBorder="1" applyAlignment="1" applyProtection="1">
      <alignment horizontal="center" vertical="center" wrapText="1"/>
      <protection locked="0"/>
    </xf>
    <xf numFmtId="1" fontId="1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1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1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1" applyFont="1" applyFill="1" applyBorder="1" applyAlignment="1" applyProtection="1">
      <alignment horizontal="center" vertical="center" wrapText="1"/>
      <protection locked="0"/>
    </xf>
    <xf numFmtId="1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 applyProtection="1">
      <alignment horizontal="center" vertical="center" wrapText="1"/>
      <protection locked="0"/>
    </xf>
    <xf numFmtId="0" fontId="1" fillId="0" borderId="12" xfId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4" fillId="0" borderId="12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5" borderId="6" xfId="0" applyFont="1" applyFill="1" applyBorder="1" applyAlignment="1">
      <alignment horizontal="center" vertical="center" textRotation="90" wrapText="1"/>
    </xf>
    <xf numFmtId="0" fontId="6" fillId="5" borderId="10" xfId="0" applyFont="1" applyFill="1" applyBorder="1" applyAlignment="1">
      <alignment horizontal="center" vertical="center" textRotation="90" wrapText="1"/>
    </xf>
    <xf numFmtId="0" fontId="6" fillId="5" borderId="12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2" xfId="0" applyFont="1" applyFill="1" applyBorder="1" applyAlignment="1">
      <alignment horizontal="center" vertical="center" textRotation="90" wrapText="1"/>
    </xf>
    <xf numFmtId="0" fontId="1" fillId="0" borderId="7" xfId="1" applyFont="1" applyFill="1" applyBorder="1" applyAlignment="1" applyProtection="1">
      <alignment horizontal="left" vertical="center"/>
      <protection locked="0"/>
    </xf>
    <xf numFmtId="0" fontId="1" fillId="0" borderId="2" xfId="1" applyFont="1" applyFill="1" applyBorder="1" applyAlignment="1" applyProtection="1">
      <alignment horizontal="left" vertical="center"/>
      <protection locked="0"/>
    </xf>
    <xf numFmtId="0" fontId="1" fillId="0" borderId="8" xfId="1" applyFont="1" applyFill="1" applyBorder="1" applyAlignment="1" applyProtection="1">
      <alignment horizontal="left" vertical="center"/>
      <protection locked="0"/>
    </xf>
    <xf numFmtId="49" fontId="3" fillId="0" borderId="7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2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8" xfId="1" applyNumberFormat="1" applyFont="1" applyFill="1" applyBorder="1" applyAlignment="1" applyProtection="1">
      <alignment horizontal="left" vertical="center" wrapText="1"/>
      <protection locked="0"/>
    </xf>
    <xf numFmtId="0" fontId="3" fillId="5" borderId="6" xfId="1" applyFont="1" applyFill="1" applyBorder="1" applyAlignment="1" applyProtection="1">
      <alignment horizontal="center" vertical="center" textRotation="90" wrapText="1"/>
      <protection locked="0"/>
    </xf>
    <xf numFmtId="0" fontId="3" fillId="5" borderId="10" xfId="1" applyFont="1" applyFill="1" applyBorder="1" applyAlignment="1" applyProtection="1">
      <alignment horizontal="center" vertical="center" textRotation="90" wrapText="1"/>
      <protection locked="0"/>
    </xf>
    <xf numFmtId="0" fontId="3" fillId="5" borderId="12" xfId="1" applyFont="1" applyFill="1" applyBorder="1" applyAlignment="1" applyProtection="1">
      <alignment horizontal="center" vertical="center" textRotation="90" wrapText="1"/>
      <protection locked="0"/>
    </xf>
    <xf numFmtId="0" fontId="6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3" fillId="0" borderId="7" xfId="1" applyFont="1" applyFill="1" applyBorder="1" applyAlignment="1" applyProtection="1">
      <alignment horizontal="left" vertical="center"/>
      <protection locked="0"/>
    </xf>
    <xf numFmtId="0" fontId="3" fillId="0" borderId="2" xfId="1" applyFont="1" applyFill="1" applyBorder="1" applyAlignment="1" applyProtection="1">
      <alignment horizontal="left" vertical="center"/>
      <protection locked="0"/>
    </xf>
    <xf numFmtId="0" fontId="3" fillId="0" borderId="8" xfId="1" applyFont="1" applyFill="1" applyBorder="1" applyAlignment="1" applyProtection="1">
      <alignment horizontal="left" vertical="center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3" borderId="4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center" vertical="center" textRotation="90" wrapText="1"/>
    </xf>
    <xf numFmtId="0" fontId="8" fillId="6" borderId="7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3" fillId="0" borderId="4" xfId="1" applyFont="1" applyFill="1" applyBorder="1" applyAlignment="1" applyProtection="1">
      <alignment horizontal="left" vertical="center"/>
      <protection locked="0"/>
    </xf>
    <xf numFmtId="0" fontId="8" fillId="0" borderId="4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  <colors>
    <mruColors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222"/>
  <sheetViews>
    <sheetView tabSelected="1" zoomScale="60" zoomScaleNormal="60" workbookViewId="0">
      <selection activeCell="I138" sqref="I138"/>
    </sheetView>
  </sheetViews>
  <sheetFormatPr defaultColWidth="9.140625" defaultRowHeight="15.75"/>
  <cols>
    <col min="1" max="1" width="9.5703125" style="5" customWidth="1"/>
    <col min="2" max="2" width="72.140625" style="5" customWidth="1"/>
    <col min="3" max="3" width="7.140625" style="5" customWidth="1"/>
    <col min="4" max="4" width="23.5703125" style="5" customWidth="1"/>
    <col min="5" max="5" width="13.28515625" style="5" customWidth="1"/>
    <col min="6" max="6" width="32.7109375" style="1" customWidth="1"/>
    <col min="7" max="7" width="17.5703125" style="9" customWidth="1"/>
    <col min="8" max="8" width="19.5703125" style="9" customWidth="1"/>
    <col min="9" max="9" width="25.5703125" style="9" customWidth="1"/>
    <col min="10" max="12" width="22" style="9" customWidth="1"/>
    <col min="13" max="13" width="17.5703125" style="9" customWidth="1"/>
    <col min="14" max="14" width="20.28515625" style="9" customWidth="1"/>
    <col min="15" max="15" width="26.7109375" style="9" customWidth="1"/>
    <col min="16" max="16" width="15.7109375" style="5" bestFit="1" customWidth="1"/>
    <col min="17" max="17" width="16.140625" style="5" customWidth="1"/>
    <col min="18" max="18" width="20.85546875" style="5" customWidth="1"/>
    <col min="19" max="19" width="13.7109375" style="5" customWidth="1"/>
    <col min="20" max="203" width="9.140625" style="5" customWidth="1"/>
    <col min="204" max="255" width="9.140625" style="8"/>
    <col min="256" max="16384" width="9.140625" style="10"/>
  </cols>
  <sheetData>
    <row r="1" spans="1:19" s="1" customFormat="1" ht="15.75" customHeight="1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</row>
    <row r="2" spans="1:19" s="1" customFormat="1" ht="21" customHeight="1">
      <c r="A2" s="11"/>
      <c r="B2" s="11"/>
      <c r="C2" s="11"/>
      <c r="D2" s="11"/>
      <c r="E2" s="11"/>
      <c r="F2" s="11"/>
      <c r="G2" s="12" t="s">
        <v>1</v>
      </c>
      <c r="H2" s="160">
        <v>45931</v>
      </c>
      <c r="I2" s="160"/>
      <c r="J2" s="13"/>
      <c r="K2" s="13"/>
      <c r="L2" s="13"/>
      <c r="M2" s="11"/>
      <c r="N2" s="11"/>
      <c r="O2" s="14"/>
      <c r="P2" s="11"/>
      <c r="Q2" s="11"/>
      <c r="R2" s="11"/>
      <c r="S2" s="11"/>
    </row>
    <row r="3" spans="1:19" s="2" customFormat="1" ht="24" customHeight="1">
      <c r="A3" s="161" t="s">
        <v>455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19" s="3" customFormat="1" ht="13.5" customHeight="1">
      <c r="A4" s="162" t="s">
        <v>2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</row>
    <row r="5" spans="1:19" s="3" customFormat="1" ht="16.5" customHeight="1">
      <c r="A5" s="163" t="s">
        <v>3</v>
      </c>
      <c r="B5" s="166" t="s">
        <v>4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</row>
    <row r="6" spans="1:19" s="4" customFormat="1" ht="55.5" customHeight="1">
      <c r="A6" s="164"/>
      <c r="B6" s="167" t="s">
        <v>5</v>
      </c>
      <c r="C6" s="163"/>
      <c r="D6" s="163"/>
      <c r="E6" s="173" t="s">
        <v>6</v>
      </c>
      <c r="F6" s="175" t="s">
        <v>7</v>
      </c>
      <c r="G6" s="170" t="s">
        <v>8</v>
      </c>
      <c r="H6" s="171"/>
      <c r="I6" s="171"/>
      <c r="J6" s="170" t="s">
        <v>9</v>
      </c>
      <c r="K6" s="171"/>
      <c r="L6" s="172"/>
      <c r="M6" s="170" t="s">
        <v>10</v>
      </c>
      <c r="N6" s="171"/>
      <c r="O6" s="171"/>
      <c r="P6" s="174" t="s">
        <v>11</v>
      </c>
      <c r="Q6" s="174"/>
      <c r="R6" s="174"/>
      <c r="S6" s="174"/>
    </row>
    <row r="7" spans="1:19" s="4" customFormat="1" ht="40.5" customHeight="1">
      <c r="A7" s="164"/>
      <c r="B7" s="168"/>
      <c r="C7" s="164"/>
      <c r="D7" s="164"/>
      <c r="E7" s="173"/>
      <c r="F7" s="176"/>
      <c r="G7" s="175" t="s">
        <v>12</v>
      </c>
      <c r="H7" s="175" t="s">
        <v>13</v>
      </c>
      <c r="I7" s="175" t="s">
        <v>14</v>
      </c>
      <c r="J7" s="175" t="s">
        <v>12</v>
      </c>
      <c r="K7" s="175" t="s">
        <v>13</v>
      </c>
      <c r="L7" s="175" t="s">
        <v>14</v>
      </c>
      <c r="M7" s="175" t="s">
        <v>12</v>
      </c>
      <c r="N7" s="175" t="s">
        <v>13</v>
      </c>
      <c r="O7" s="175" t="s">
        <v>14</v>
      </c>
      <c r="P7" s="178" t="s">
        <v>12</v>
      </c>
      <c r="Q7" s="178"/>
      <c r="R7" s="178" t="s">
        <v>15</v>
      </c>
      <c r="S7" s="179"/>
    </row>
    <row r="8" spans="1:19" s="4" customFormat="1" ht="46.5" customHeight="1">
      <c r="A8" s="165"/>
      <c r="B8" s="169"/>
      <c r="C8" s="165"/>
      <c r="D8" s="165"/>
      <c r="E8" s="173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8" t="s">
        <v>16</v>
      </c>
      <c r="Q8" s="18" t="s">
        <v>17</v>
      </c>
      <c r="R8" s="18" t="s">
        <v>16</v>
      </c>
      <c r="S8" s="18" t="s">
        <v>17</v>
      </c>
    </row>
    <row r="9" spans="1:19" s="5" customFormat="1" ht="18.75" customHeight="1">
      <c r="A9" s="19">
        <v>1</v>
      </c>
      <c r="B9" s="156">
        <v>2</v>
      </c>
      <c r="C9" s="157"/>
      <c r="D9" s="158"/>
      <c r="E9" s="20">
        <v>3</v>
      </c>
      <c r="F9" s="20">
        <v>4</v>
      </c>
      <c r="G9" s="20">
        <v>5</v>
      </c>
      <c r="H9" s="20">
        <v>6</v>
      </c>
      <c r="I9" s="20">
        <v>7</v>
      </c>
      <c r="J9" s="20">
        <v>8</v>
      </c>
      <c r="K9" s="20">
        <v>9</v>
      </c>
      <c r="L9" s="20">
        <v>10</v>
      </c>
      <c r="M9" s="20">
        <v>11</v>
      </c>
      <c r="N9" s="20">
        <v>12</v>
      </c>
      <c r="O9" s="20">
        <v>13</v>
      </c>
      <c r="P9" s="20">
        <v>14</v>
      </c>
      <c r="Q9" s="20">
        <v>15</v>
      </c>
      <c r="R9" s="20">
        <v>16</v>
      </c>
      <c r="S9" s="19">
        <v>17</v>
      </c>
    </row>
    <row r="10" spans="1:19" s="6" customFormat="1" ht="50.1" customHeight="1">
      <c r="A10" s="37" t="s">
        <v>23</v>
      </c>
      <c r="B10" s="38" t="s">
        <v>24</v>
      </c>
      <c r="C10" s="39" t="s">
        <v>25</v>
      </c>
      <c r="D10" s="40" t="s">
        <v>26</v>
      </c>
      <c r="E10" s="41" t="s">
        <v>27</v>
      </c>
      <c r="F10" s="42" t="s">
        <v>18</v>
      </c>
      <c r="G10" s="42" t="s">
        <v>18</v>
      </c>
      <c r="H10" s="42" t="s">
        <v>18</v>
      </c>
      <c r="I10" s="43">
        <f>I11+I12+I49+I63+I71+I75+I78</f>
        <v>27911676800</v>
      </c>
      <c r="J10" s="42" t="s">
        <v>18</v>
      </c>
      <c r="K10" s="42" t="s">
        <v>18</v>
      </c>
      <c r="L10" s="43">
        <f>L11+L12+L49+L63+L71+L75</f>
        <v>18914162324.680004</v>
      </c>
      <c r="M10" s="42" t="s">
        <v>18</v>
      </c>
      <c r="N10" s="42" t="s">
        <v>18</v>
      </c>
      <c r="O10" s="43">
        <f>O11+O12+O49+O63+O71+O75+O78</f>
        <v>19006900676.5</v>
      </c>
      <c r="P10" s="42" t="s">
        <v>18</v>
      </c>
      <c r="Q10" s="42" t="s">
        <v>18</v>
      </c>
      <c r="R10" s="43">
        <f t="shared" ref="R10:R20" si="0">I10-O10</f>
        <v>8904776123.5</v>
      </c>
      <c r="S10" s="44">
        <f t="shared" ref="S10:S20" si="1">IF(I10&lt;&gt;0,O10/I10,0)</f>
        <v>0.68096592020225744</v>
      </c>
    </row>
    <row r="11" spans="1:19" s="6" customFormat="1" ht="50.1" customHeight="1">
      <c r="A11" s="33">
        <v>1</v>
      </c>
      <c r="B11" s="45" t="s">
        <v>28</v>
      </c>
      <c r="C11" s="46" t="s">
        <v>25</v>
      </c>
      <c r="D11" s="47" t="s">
        <v>29</v>
      </c>
      <c r="E11" s="48" t="s">
        <v>30</v>
      </c>
      <c r="F11" s="22" t="s">
        <v>19</v>
      </c>
      <c r="G11" s="34">
        <f>G81+G139+G166</f>
        <v>203486</v>
      </c>
      <c r="H11" s="31">
        <f>IF(G11&lt;&gt;0,I11/G11,0)</f>
        <v>8153.9999803426281</v>
      </c>
      <c r="I11" s="31">
        <f>I81+I139+I166</f>
        <v>1659224840</v>
      </c>
      <c r="J11" s="34">
        <f>J81+J139+J166</f>
        <v>110462</v>
      </c>
      <c r="K11" s="31">
        <f>IF(J11&lt;&gt;0,L11/J11,0)</f>
        <v>11150.756719052706</v>
      </c>
      <c r="L11" s="31">
        <f>L81+L139+L166</f>
        <v>1231734888.7</v>
      </c>
      <c r="M11" s="34">
        <f>M81+M139+M166</f>
        <v>110462</v>
      </c>
      <c r="N11" s="31">
        <f>IF(M11&lt;&gt;0,O11/M11,0)</f>
        <v>10732.756225760895</v>
      </c>
      <c r="O11" s="31">
        <f>O81+O139+O166</f>
        <v>1185561718.21</v>
      </c>
      <c r="P11" s="31">
        <f>G11-M11</f>
        <v>93024</v>
      </c>
      <c r="Q11" s="35">
        <f>IF(G11&lt;&gt;0,M11/G11,0)</f>
        <v>0.54284815662994013</v>
      </c>
      <c r="R11" s="31">
        <f t="shared" si="0"/>
        <v>473663121.78999996</v>
      </c>
      <c r="S11" s="35">
        <f t="shared" si="1"/>
        <v>0.71452746465030026</v>
      </c>
    </row>
    <row r="12" spans="1:19" s="6" customFormat="1" ht="51.75" customHeight="1">
      <c r="A12" s="33" t="s">
        <v>31</v>
      </c>
      <c r="B12" s="49" t="s">
        <v>32</v>
      </c>
      <c r="C12" s="46" t="s">
        <v>25</v>
      </c>
      <c r="D12" s="50" t="s">
        <v>33</v>
      </c>
      <c r="E12" s="48" t="s">
        <v>34</v>
      </c>
      <c r="F12" s="34" t="s">
        <v>18</v>
      </c>
      <c r="G12" s="34" t="s">
        <v>18</v>
      </c>
      <c r="H12" s="34" t="s">
        <v>18</v>
      </c>
      <c r="I12" s="31">
        <f>I13+I40</f>
        <v>11044969060.26</v>
      </c>
      <c r="J12" s="34" t="s">
        <v>18</v>
      </c>
      <c r="K12" s="34" t="s">
        <v>18</v>
      </c>
      <c r="L12" s="31">
        <f>L13+L40</f>
        <v>7203103821.3499994</v>
      </c>
      <c r="M12" s="34" t="s">
        <v>18</v>
      </c>
      <c r="N12" s="34" t="s">
        <v>18</v>
      </c>
      <c r="O12" s="31">
        <f>O13+O40</f>
        <v>7476997749.0200014</v>
      </c>
      <c r="P12" s="29" t="s">
        <v>18</v>
      </c>
      <c r="Q12" s="29" t="s">
        <v>18</v>
      </c>
      <c r="R12" s="23">
        <f t="shared" si="0"/>
        <v>3567971311.2399988</v>
      </c>
      <c r="S12" s="27">
        <f t="shared" si="1"/>
        <v>0.67695959203021905</v>
      </c>
    </row>
    <row r="13" spans="1:19" s="6" customFormat="1" ht="42" customHeight="1">
      <c r="A13" s="51" t="s">
        <v>35</v>
      </c>
      <c r="B13" s="52" t="s">
        <v>36</v>
      </c>
      <c r="C13" s="180" t="s">
        <v>25</v>
      </c>
      <c r="D13" s="53" t="s">
        <v>37</v>
      </c>
      <c r="E13" s="54" t="s">
        <v>38</v>
      </c>
      <c r="F13" s="15" t="s">
        <v>39</v>
      </c>
      <c r="G13" s="34" t="s">
        <v>18</v>
      </c>
      <c r="H13" s="34" t="s">
        <v>18</v>
      </c>
      <c r="I13" s="23">
        <f>I14+I22+I23+I33+I35+I39</f>
        <v>10587594740</v>
      </c>
      <c r="J13" s="34" t="s">
        <v>18</v>
      </c>
      <c r="K13" s="34" t="s">
        <v>18</v>
      </c>
      <c r="L13" s="23">
        <f>L14+L22+L23+L33+L35+L39</f>
        <v>6885536778.7999992</v>
      </c>
      <c r="M13" s="34" t="s">
        <v>18</v>
      </c>
      <c r="N13" s="34" t="s">
        <v>18</v>
      </c>
      <c r="O13" s="23">
        <f>O14+O22+O23+O33+O35+O39</f>
        <v>7128079564.7600012</v>
      </c>
      <c r="P13" s="29" t="s">
        <v>18</v>
      </c>
      <c r="Q13" s="29" t="s">
        <v>18</v>
      </c>
      <c r="R13" s="23">
        <f t="shared" si="0"/>
        <v>3459515175.2399988</v>
      </c>
      <c r="S13" s="27">
        <f t="shared" si="1"/>
        <v>0.6732482437989501</v>
      </c>
    </row>
    <row r="14" spans="1:19" s="6" customFormat="1" ht="33.950000000000003" customHeight="1">
      <c r="A14" s="51" t="s">
        <v>40</v>
      </c>
      <c r="B14" s="55" t="s">
        <v>41</v>
      </c>
      <c r="C14" s="181"/>
      <c r="D14" s="56" t="s">
        <v>42</v>
      </c>
      <c r="E14" s="54" t="s">
        <v>43</v>
      </c>
      <c r="F14" s="15" t="s">
        <v>39</v>
      </c>
      <c r="G14" s="57">
        <f>G15+G16+G21</f>
        <v>2219619</v>
      </c>
      <c r="H14" s="23">
        <f t="shared" ref="H14:H48" si="2">IF(G14&lt;&gt;0,I14/G14,0)</f>
        <v>2089.232917901676</v>
      </c>
      <c r="I14" s="23">
        <f>I15+I16+I21</f>
        <v>4637301080</v>
      </c>
      <c r="J14" s="57">
        <f>J15+J16+J21</f>
        <v>2372155</v>
      </c>
      <c r="K14" s="23">
        <f t="shared" ref="K14:K23" si="3">IF(J14&lt;&gt;0,L14/J14,0)</f>
        <v>1452.797757836229</v>
      </c>
      <c r="L14" s="23">
        <f>L15+L16+L21</f>
        <v>3446261465.2399998</v>
      </c>
      <c r="M14" s="57">
        <f>M15+M16+M21</f>
        <v>2372155</v>
      </c>
      <c r="N14" s="23">
        <f t="shared" ref="N14:N23" si="4">IF(M14&lt;&gt;0,O14/M14,0)</f>
        <v>1527.3096914282582</v>
      </c>
      <c r="O14" s="23">
        <f>O15+O16+O21</f>
        <v>3623015321.0700002</v>
      </c>
      <c r="P14" s="23">
        <f t="shared" ref="P14:P20" si="5">G14-M14</f>
        <v>-152536</v>
      </c>
      <c r="Q14" s="27">
        <f t="shared" ref="Q14:Q20" si="6">IF(G14&lt;&gt;0,M14/G14,0)</f>
        <v>1.068721704040198</v>
      </c>
      <c r="R14" s="23">
        <f t="shared" si="0"/>
        <v>1014285758.9299998</v>
      </c>
      <c r="S14" s="27">
        <f t="shared" si="1"/>
        <v>0.78127670784533143</v>
      </c>
    </row>
    <row r="15" spans="1:19" s="6" customFormat="1" ht="33.950000000000003" customHeight="1">
      <c r="A15" s="51"/>
      <c r="B15" s="58" t="s">
        <v>44</v>
      </c>
      <c r="C15" s="181"/>
      <c r="D15" s="59" t="s">
        <v>45</v>
      </c>
      <c r="E15" s="60" t="s">
        <v>46</v>
      </c>
      <c r="F15" s="32" t="s">
        <v>47</v>
      </c>
      <c r="G15" s="29">
        <f>G85+G170</f>
        <v>180961</v>
      </c>
      <c r="H15" s="23">
        <f t="shared" si="2"/>
        <v>4482.9100192859232</v>
      </c>
      <c r="I15" s="23">
        <f t="shared" ref="I15:J17" si="7">I85+I170</f>
        <v>811231880</v>
      </c>
      <c r="J15" s="29">
        <f t="shared" si="7"/>
        <v>142579</v>
      </c>
      <c r="K15" s="23">
        <f t="shared" si="3"/>
        <v>3407.2902531228301</v>
      </c>
      <c r="L15" s="23">
        <f t="shared" ref="L15:M17" si="8">L85+L170</f>
        <v>485808037</v>
      </c>
      <c r="M15" s="29">
        <f t="shared" si="8"/>
        <v>142579</v>
      </c>
      <c r="N15" s="23">
        <f t="shared" si="4"/>
        <v>3407.2902531228301</v>
      </c>
      <c r="O15" s="23">
        <f>O85+O170</f>
        <v>485808037</v>
      </c>
      <c r="P15" s="23">
        <f t="shared" si="5"/>
        <v>38382</v>
      </c>
      <c r="Q15" s="27">
        <f t="shared" si="6"/>
        <v>0.78789905007156236</v>
      </c>
      <c r="R15" s="23">
        <f t="shared" si="0"/>
        <v>325423843</v>
      </c>
      <c r="S15" s="27">
        <f t="shared" si="1"/>
        <v>0.59885225048108315</v>
      </c>
    </row>
    <row r="16" spans="1:19" s="6" customFormat="1" ht="44.25" customHeight="1">
      <c r="A16" s="51"/>
      <c r="B16" s="58" t="s">
        <v>48</v>
      </c>
      <c r="C16" s="181"/>
      <c r="D16" s="59" t="s">
        <v>49</v>
      </c>
      <c r="E16" s="60" t="s">
        <v>50</v>
      </c>
      <c r="F16" s="32" t="s">
        <v>47</v>
      </c>
      <c r="G16" s="29">
        <f>G86+G171</f>
        <v>384640</v>
      </c>
      <c r="H16" s="23">
        <f t="shared" si="2"/>
        <v>3170.4234089018305</v>
      </c>
      <c r="I16" s="23">
        <f t="shared" si="7"/>
        <v>1219471660</v>
      </c>
      <c r="J16" s="29">
        <f t="shared" si="7"/>
        <v>175834</v>
      </c>
      <c r="K16" s="23">
        <f t="shared" si="3"/>
        <v>2849.8022452995438</v>
      </c>
      <c r="L16" s="23">
        <f t="shared" si="8"/>
        <v>501092128</v>
      </c>
      <c r="M16" s="29">
        <f t="shared" si="8"/>
        <v>175834</v>
      </c>
      <c r="N16" s="23">
        <f t="shared" si="4"/>
        <v>2849.8022452995438</v>
      </c>
      <c r="O16" s="23">
        <f>O86+O171</f>
        <v>501092128</v>
      </c>
      <c r="P16" s="23">
        <f t="shared" si="5"/>
        <v>208806</v>
      </c>
      <c r="Q16" s="27">
        <f t="shared" si="6"/>
        <v>0.45713914309484194</v>
      </c>
      <c r="R16" s="23">
        <f t="shared" si="0"/>
        <v>718379532</v>
      </c>
      <c r="S16" s="27">
        <f t="shared" si="1"/>
        <v>0.41090920308881962</v>
      </c>
    </row>
    <row r="17" spans="1:19" s="7" customFormat="1" ht="39.75" customHeight="1">
      <c r="A17" s="61"/>
      <c r="B17" s="62" t="s">
        <v>51</v>
      </c>
      <c r="C17" s="181"/>
      <c r="D17" s="63" t="s">
        <v>52</v>
      </c>
      <c r="E17" s="64" t="s">
        <v>53</v>
      </c>
      <c r="F17" s="65" t="s">
        <v>47</v>
      </c>
      <c r="G17" s="29">
        <f>G87+G172</f>
        <v>34428</v>
      </c>
      <c r="H17" s="66">
        <f t="shared" si="2"/>
        <v>1611.5600673870106</v>
      </c>
      <c r="I17" s="23">
        <f t="shared" si="7"/>
        <v>55482790</v>
      </c>
      <c r="J17" s="29">
        <f t="shared" si="7"/>
        <v>28179</v>
      </c>
      <c r="K17" s="66">
        <f t="shared" si="3"/>
        <v>1551.3800347776714</v>
      </c>
      <c r="L17" s="23">
        <f t="shared" si="8"/>
        <v>43716338</v>
      </c>
      <c r="M17" s="29">
        <f t="shared" si="8"/>
        <v>28179</v>
      </c>
      <c r="N17" s="66">
        <f t="shared" si="4"/>
        <v>1551.3800347776714</v>
      </c>
      <c r="O17" s="23">
        <f>O87+O172</f>
        <v>43716338</v>
      </c>
      <c r="P17" s="23">
        <f t="shared" si="5"/>
        <v>6249</v>
      </c>
      <c r="Q17" s="27">
        <f t="shared" si="6"/>
        <v>0.81849076333217152</v>
      </c>
      <c r="R17" s="23">
        <f t="shared" si="0"/>
        <v>11766452</v>
      </c>
      <c r="S17" s="27">
        <f t="shared" si="1"/>
        <v>0.78792609383918866</v>
      </c>
    </row>
    <row r="18" spans="1:19" s="7" customFormat="1" ht="51.75" customHeight="1">
      <c r="A18" s="61"/>
      <c r="B18" s="62" t="s">
        <v>54</v>
      </c>
      <c r="C18" s="181"/>
      <c r="D18" s="63" t="s">
        <v>55</v>
      </c>
      <c r="E18" s="64" t="s">
        <v>56</v>
      </c>
      <c r="F18" s="65" t="s">
        <v>47</v>
      </c>
      <c r="G18" s="29">
        <f>G19+G20</f>
        <v>91353</v>
      </c>
      <c r="H18" s="66">
        <f t="shared" si="2"/>
        <v>2414.2057732094181</v>
      </c>
      <c r="I18" s="23">
        <f>I19+I20</f>
        <v>220544939.99999997</v>
      </c>
      <c r="J18" s="29">
        <f>J19+J20</f>
        <v>38052</v>
      </c>
      <c r="K18" s="66">
        <f t="shared" si="3"/>
        <v>1591.2097393041101</v>
      </c>
      <c r="L18" s="23">
        <f>L19+L20</f>
        <v>60548713</v>
      </c>
      <c r="M18" s="29">
        <f>M19+M20</f>
        <v>38052</v>
      </c>
      <c r="N18" s="66">
        <f t="shared" si="4"/>
        <v>1591.2097393041101</v>
      </c>
      <c r="O18" s="23">
        <f>O19+O20</f>
        <v>60548713</v>
      </c>
      <c r="P18" s="23">
        <f t="shared" si="5"/>
        <v>53301</v>
      </c>
      <c r="Q18" s="27">
        <f t="shared" si="6"/>
        <v>0.41653804472759515</v>
      </c>
      <c r="R18" s="23">
        <f t="shared" si="0"/>
        <v>159996226.99999997</v>
      </c>
      <c r="S18" s="27">
        <f t="shared" si="1"/>
        <v>0.2745413837197988</v>
      </c>
    </row>
    <row r="19" spans="1:19" s="7" customFormat="1" ht="39" customHeight="1">
      <c r="A19" s="61"/>
      <c r="B19" s="62" t="s">
        <v>57</v>
      </c>
      <c r="C19" s="181"/>
      <c r="D19" s="63" t="s">
        <v>58</v>
      </c>
      <c r="E19" s="64" t="s">
        <v>59</v>
      </c>
      <c r="F19" s="65" t="s">
        <v>47</v>
      </c>
      <c r="G19" s="29">
        <f>G89+G174</f>
        <v>46798</v>
      </c>
      <c r="H19" s="66">
        <f t="shared" si="2"/>
        <v>3450.7399888884133</v>
      </c>
      <c r="I19" s="23">
        <f>I89+I174</f>
        <v>161487729.99999997</v>
      </c>
      <c r="J19" s="29">
        <f>J89+J174</f>
        <v>23535</v>
      </c>
      <c r="K19" s="66">
        <f t="shared" si="3"/>
        <v>2002.5878053962183</v>
      </c>
      <c r="L19" s="23">
        <f>L89+L174</f>
        <v>47130904</v>
      </c>
      <c r="M19" s="29">
        <f>M89+M174</f>
        <v>23535</v>
      </c>
      <c r="N19" s="66">
        <f t="shared" si="4"/>
        <v>2002.5878053962183</v>
      </c>
      <c r="O19" s="23">
        <f>O89+O174</f>
        <v>47130904</v>
      </c>
      <c r="P19" s="23">
        <f t="shared" si="5"/>
        <v>23263</v>
      </c>
      <c r="Q19" s="27">
        <f t="shared" si="6"/>
        <v>0.50290610709859396</v>
      </c>
      <c r="R19" s="23">
        <f t="shared" si="0"/>
        <v>114356825.99999997</v>
      </c>
      <c r="S19" s="27">
        <f t="shared" si="1"/>
        <v>0.29185439661576773</v>
      </c>
    </row>
    <row r="20" spans="1:19" s="7" customFormat="1" ht="37.5" customHeight="1">
      <c r="A20" s="61"/>
      <c r="B20" s="62" t="s">
        <v>60</v>
      </c>
      <c r="C20" s="181"/>
      <c r="D20" s="63" t="s">
        <v>61</v>
      </c>
      <c r="E20" s="64" t="s">
        <v>62</v>
      </c>
      <c r="F20" s="65" t="s">
        <v>47</v>
      </c>
      <c r="G20" s="29">
        <f>G90+G175</f>
        <v>44555</v>
      </c>
      <c r="H20" s="66">
        <f t="shared" ref="H20" si="9">IF(G20&lt;&gt;0,I20/G20,0)</f>
        <v>1325.490068454719</v>
      </c>
      <c r="I20" s="23">
        <f>I90+I175</f>
        <v>59057210</v>
      </c>
      <c r="J20" s="29">
        <f>J90+J175</f>
        <v>14517</v>
      </c>
      <c r="K20" s="66">
        <f t="shared" si="3"/>
        <v>924.28249638355032</v>
      </c>
      <c r="L20" s="23">
        <f>L90+L175</f>
        <v>13417809</v>
      </c>
      <c r="M20" s="29">
        <f>M90+M175</f>
        <v>14517</v>
      </c>
      <c r="N20" s="66">
        <f t="shared" si="4"/>
        <v>924.28249638355032</v>
      </c>
      <c r="O20" s="23">
        <f>O90+O175</f>
        <v>13417809</v>
      </c>
      <c r="P20" s="23">
        <f t="shared" si="5"/>
        <v>30038</v>
      </c>
      <c r="Q20" s="27">
        <f t="shared" si="6"/>
        <v>0.32582201773089442</v>
      </c>
      <c r="R20" s="23">
        <f t="shared" si="0"/>
        <v>45639401</v>
      </c>
      <c r="S20" s="27">
        <f t="shared" si="1"/>
        <v>0.22720018436360268</v>
      </c>
    </row>
    <row r="21" spans="1:19" s="6" customFormat="1" ht="33.950000000000003" customHeight="1">
      <c r="A21" s="51"/>
      <c r="B21" s="58" t="s">
        <v>63</v>
      </c>
      <c r="C21" s="181"/>
      <c r="D21" s="59" t="s">
        <v>64</v>
      </c>
      <c r="E21" s="60" t="s">
        <v>65</v>
      </c>
      <c r="F21" s="32" t="s">
        <v>66</v>
      </c>
      <c r="G21" s="29">
        <f>G91+G143+G176</f>
        <v>1654018</v>
      </c>
      <c r="H21" s="23">
        <f t="shared" si="2"/>
        <v>1575.9184845630459</v>
      </c>
      <c r="I21" s="23">
        <f t="shared" ref="I21:J23" si="10">I91+I143+I176</f>
        <v>2606597540</v>
      </c>
      <c r="J21" s="29">
        <f t="shared" si="10"/>
        <v>2053742</v>
      </c>
      <c r="K21" s="23">
        <f t="shared" si="3"/>
        <v>1197.5025588608501</v>
      </c>
      <c r="L21" s="23">
        <f t="shared" ref="L21:M23" si="11">L91+L143+L176</f>
        <v>2459361300.2399998</v>
      </c>
      <c r="M21" s="29">
        <f t="shared" si="11"/>
        <v>2053742</v>
      </c>
      <c r="N21" s="23">
        <f t="shared" si="4"/>
        <v>1283.5668531246865</v>
      </c>
      <c r="O21" s="23">
        <f>O91+O143+O176</f>
        <v>2636115156.0700002</v>
      </c>
      <c r="P21" s="23">
        <f t="shared" ref="P21:P48" si="12">G21-M21</f>
        <v>-399724</v>
      </c>
      <c r="Q21" s="27">
        <f t="shared" ref="Q21:Q48" si="13">IF(G21&lt;&gt;0,M21/G21,0)</f>
        <v>1.2416684703552199</v>
      </c>
      <c r="R21" s="23">
        <f>I21-O21</f>
        <v>-29517616.070000172</v>
      </c>
      <c r="S21" s="27">
        <f>IF(I21&lt;&gt;0,O21/I21,0)</f>
        <v>1.0113241939413478</v>
      </c>
    </row>
    <row r="22" spans="1:19" s="6" customFormat="1" ht="33.950000000000003" customHeight="1">
      <c r="A22" s="51" t="s">
        <v>67</v>
      </c>
      <c r="B22" s="67" t="s">
        <v>68</v>
      </c>
      <c r="C22" s="181"/>
      <c r="D22" s="68" t="s">
        <v>69</v>
      </c>
      <c r="E22" s="54" t="s">
        <v>70</v>
      </c>
      <c r="F22" s="15" t="s">
        <v>66</v>
      </c>
      <c r="G22" s="29">
        <f>G92+G144+G177</f>
        <v>366275</v>
      </c>
      <c r="H22" s="23">
        <f t="shared" si="2"/>
        <v>1868.2699883966964</v>
      </c>
      <c r="I22" s="23">
        <f t="shared" si="10"/>
        <v>684300590</v>
      </c>
      <c r="J22" s="29">
        <f t="shared" si="10"/>
        <v>299533</v>
      </c>
      <c r="K22" s="23">
        <f t="shared" si="3"/>
        <v>1627.0787784317588</v>
      </c>
      <c r="L22" s="23">
        <f t="shared" si="11"/>
        <v>487363787.74000001</v>
      </c>
      <c r="M22" s="29">
        <f t="shared" si="11"/>
        <v>299533</v>
      </c>
      <c r="N22" s="23">
        <f t="shared" si="4"/>
        <v>1803.4998310369808</v>
      </c>
      <c r="O22" s="23">
        <f>O92+O144+O177</f>
        <v>540207714.88999999</v>
      </c>
      <c r="P22" s="23">
        <f t="shared" si="12"/>
        <v>66742</v>
      </c>
      <c r="Q22" s="27">
        <f t="shared" si="13"/>
        <v>0.81778172138420591</v>
      </c>
      <c r="R22" s="23">
        <f>I22-O22</f>
        <v>144092875.11000001</v>
      </c>
      <c r="S22" s="27">
        <f>IF(I22&lt;&gt;0,O22/I22,0)</f>
        <v>0.78943043858839868</v>
      </c>
    </row>
    <row r="23" spans="1:19" s="6" customFormat="1" ht="50.1" customHeight="1">
      <c r="A23" s="51" t="s">
        <v>71</v>
      </c>
      <c r="B23" s="69" t="s">
        <v>72</v>
      </c>
      <c r="C23" s="181"/>
      <c r="D23" s="68" t="s">
        <v>73</v>
      </c>
      <c r="E23" s="54" t="s">
        <v>74</v>
      </c>
      <c r="F23" s="19" t="s">
        <v>20</v>
      </c>
      <c r="G23" s="29">
        <f>G93+G145+G178</f>
        <v>844257</v>
      </c>
      <c r="H23" s="23">
        <f t="shared" si="2"/>
        <v>4741.592062606529</v>
      </c>
      <c r="I23" s="23">
        <f t="shared" si="10"/>
        <v>4003122290</v>
      </c>
      <c r="J23" s="29">
        <f t="shared" si="10"/>
        <v>384095</v>
      </c>
      <c r="K23" s="23">
        <f t="shared" si="3"/>
        <v>6420.7492036084814</v>
      </c>
      <c r="L23" s="23">
        <f t="shared" si="11"/>
        <v>2466177665.3599997</v>
      </c>
      <c r="M23" s="29">
        <f t="shared" si="11"/>
        <v>384135</v>
      </c>
      <c r="N23" s="23">
        <f t="shared" si="4"/>
        <v>6453.7797085399679</v>
      </c>
      <c r="O23" s="23">
        <f>O93+O145+O178</f>
        <v>2479122668.3400006</v>
      </c>
      <c r="P23" s="23">
        <f t="shared" si="12"/>
        <v>460122</v>
      </c>
      <c r="Q23" s="27">
        <f t="shared" si="13"/>
        <v>0.45499770804387762</v>
      </c>
      <c r="R23" s="23">
        <f>I23-O23</f>
        <v>1523999621.6599994</v>
      </c>
      <c r="S23" s="27">
        <f>IF(I23&lt;&gt;0,O23/I23,0)</f>
        <v>0.61929726067399271</v>
      </c>
    </row>
    <row r="24" spans="1:19" s="6" customFormat="1" ht="33.950000000000003" customHeight="1">
      <c r="A24" s="51"/>
      <c r="B24" s="58" t="s">
        <v>75</v>
      </c>
      <c r="C24" s="181"/>
      <c r="D24" s="59" t="s">
        <v>76</v>
      </c>
      <c r="E24" s="60" t="s">
        <v>77</v>
      </c>
      <c r="F24" s="32" t="s">
        <v>66</v>
      </c>
      <c r="G24" s="29">
        <f>G94+G146+G179</f>
        <v>2814479</v>
      </c>
      <c r="H24" s="23">
        <f>IF(G24&lt;&gt;0,I23/G24,0)</f>
        <v>1422.3315540815902</v>
      </c>
      <c r="I24" s="23" t="s">
        <v>18</v>
      </c>
      <c r="J24" s="29">
        <f>J94+J146+J179</f>
        <v>1184937</v>
      </c>
      <c r="K24" s="23">
        <f>IF(J24&lt;&gt;0,L23/J24,0)</f>
        <v>2081.2732367712374</v>
      </c>
      <c r="L24" s="23" t="s">
        <v>18</v>
      </c>
      <c r="M24" s="29">
        <f>M94+M146+M179</f>
        <v>1184937</v>
      </c>
      <c r="N24" s="23">
        <f>IF(M24&lt;&gt;0,O23/M24,0)</f>
        <v>2092.1978707222415</v>
      </c>
      <c r="O24" s="23" t="s">
        <v>18</v>
      </c>
      <c r="P24" s="23">
        <f t="shared" si="12"/>
        <v>1629542</v>
      </c>
      <c r="Q24" s="27">
        <f t="shared" si="13"/>
        <v>0.42101468868660952</v>
      </c>
      <c r="R24" s="29" t="s">
        <v>18</v>
      </c>
      <c r="S24" s="29" t="s">
        <v>18</v>
      </c>
    </row>
    <row r="25" spans="1:19" s="6" customFormat="1" ht="24.95" customHeight="1">
      <c r="A25" s="51"/>
      <c r="B25" s="58" t="s">
        <v>78</v>
      </c>
      <c r="C25" s="181"/>
      <c r="D25" s="59" t="s">
        <v>79</v>
      </c>
      <c r="E25" s="60" t="s">
        <v>80</v>
      </c>
      <c r="F25" s="32" t="s">
        <v>81</v>
      </c>
      <c r="G25" s="29">
        <f t="shared" ref="G25:G38" si="14">G95+G180</f>
        <v>60382</v>
      </c>
      <c r="H25" s="23">
        <f t="shared" si="2"/>
        <v>4295.2800503461294</v>
      </c>
      <c r="I25" s="23">
        <f t="shared" ref="I25:I39" si="15">I95+I180</f>
        <v>259357600</v>
      </c>
      <c r="J25" s="29">
        <f t="shared" ref="J25:J39" si="16">J95+J180</f>
        <v>44598</v>
      </c>
      <c r="K25" s="23">
        <f t="shared" ref="K25:K40" si="17">IF(J25&lt;&gt;0,L25/J25,0)</f>
        <v>4078.1549845284544</v>
      </c>
      <c r="L25" s="23">
        <f t="shared" ref="L25:M30" si="18">L95+L180</f>
        <v>181877556</v>
      </c>
      <c r="M25" s="29">
        <f t="shared" si="18"/>
        <v>44598</v>
      </c>
      <c r="N25" s="23">
        <f t="shared" ref="N25:N40" si="19">IF(M25&lt;&gt;0,O25/M25,0)</f>
        <v>4080.2669177990047</v>
      </c>
      <c r="O25" s="23">
        <f t="shared" ref="O25:O39" si="20">O95+O180</f>
        <v>181971744</v>
      </c>
      <c r="P25" s="23">
        <f t="shared" si="12"/>
        <v>15784</v>
      </c>
      <c r="Q25" s="27">
        <f t="shared" si="13"/>
        <v>0.73859759530986058</v>
      </c>
      <c r="R25" s="23">
        <f t="shared" ref="R25:R40" si="21">I25-O25</f>
        <v>77385856</v>
      </c>
      <c r="S25" s="27">
        <f t="shared" ref="S25:S40" si="22">IF(I25&lt;&gt;0,O25/I25,0)</f>
        <v>0.70162487623266101</v>
      </c>
    </row>
    <row r="26" spans="1:19" s="6" customFormat="1" ht="24.95" customHeight="1">
      <c r="A26" s="51"/>
      <c r="B26" s="58" t="s">
        <v>82</v>
      </c>
      <c r="C26" s="181"/>
      <c r="D26" s="59" t="s">
        <v>83</v>
      </c>
      <c r="E26" s="60" t="s">
        <v>84</v>
      </c>
      <c r="F26" s="32" t="s">
        <v>81</v>
      </c>
      <c r="G26" s="29">
        <f t="shared" si="14"/>
        <v>25804</v>
      </c>
      <c r="H26" s="23">
        <f t="shared" si="2"/>
        <v>5655.1999689970544</v>
      </c>
      <c r="I26" s="23">
        <f t="shared" si="15"/>
        <v>145926780</v>
      </c>
      <c r="J26" s="29">
        <f t="shared" si="16"/>
        <v>17040</v>
      </c>
      <c r="K26" s="23">
        <f t="shared" si="17"/>
        <v>5617.1006455399065</v>
      </c>
      <c r="L26" s="23">
        <f t="shared" si="18"/>
        <v>95715395</v>
      </c>
      <c r="M26" s="29">
        <f t="shared" si="18"/>
        <v>17040</v>
      </c>
      <c r="N26" s="23">
        <f t="shared" si="19"/>
        <v>5941.6225352112679</v>
      </c>
      <c r="O26" s="23">
        <f t="shared" si="20"/>
        <v>101245248</v>
      </c>
      <c r="P26" s="23">
        <f t="shared" si="12"/>
        <v>8764</v>
      </c>
      <c r="Q26" s="27">
        <f t="shared" si="13"/>
        <v>0.66036273445977367</v>
      </c>
      <c r="R26" s="23">
        <f t="shared" si="21"/>
        <v>44681532</v>
      </c>
      <c r="S26" s="27">
        <f t="shared" si="22"/>
        <v>0.69380855248090856</v>
      </c>
    </row>
    <row r="27" spans="1:19" s="6" customFormat="1" ht="33.950000000000003" customHeight="1">
      <c r="A27" s="51"/>
      <c r="B27" s="58" t="s">
        <v>85</v>
      </c>
      <c r="C27" s="181"/>
      <c r="D27" s="59" t="s">
        <v>86</v>
      </c>
      <c r="E27" s="60" t="s">
        <v>87</v>
      </c>
      <c r="F27" s="32" t="s">
        <v>81</v>
      </c>
      <c r="G27" s="29">
        <f t="shared" si="14"/>
        <v>52200</v>
      </c>
      <c r="H27" s="23">
        <f t="shared" si="2"/>
        <v>1294.3599616858237</v>
      </c>
      <c r="I27" s="23">
        <f t="shared" si="15"/>
        <v>67565590</v>
      </c>
      <c r="J27" s="29">
        <f t="shared" si="16"/>
        <v>45058</v>
      </c>
      <c r="K27" s="23">
        <f t="shared" si="17"/>
        <v>1272.1922633050735</v>
      </c>
      <c r="L27" s="23">
        <f t="shared" si="18"/>
        <v>57322439</v>
      </c>
      <c r="M27" s="29">
        <f t="shared" si="18"/>
        <v>45058</v>
      </c>
      <c r="N27" s="23">
        <f t="shared" si="19"/>
        <v>1272.1922633050735</v>
      </c>
      <c r="O27" s="23">
        <f t="shared" si="20"/>
        <v>57322439</v>
      </c>
      <c r="P27" s="23">
        <f t="shared" si="12"/>
        <v>7142</v>
      </c>
      <c r="Q27" s="27">
        <f t="shared" si="13"/>
        <v>0.8631800766283525</v>
      </c>
      <c r="R27" s="23">
        <f t="shared" si="21"/>
        <v>10243151</v>
      </c>
      <c r="S27" s="27">
        <f t="shared" si="22"/>
        <v>0.84839692808129108</v>
      </c>
    </row>
    <row r="28" spans="1:19" s="6" customFormat="1" ht="33.950000000000003" customHeight="1">
      <c r="A28" s="51"/>
      <c r="B28" s="58" t="s">
        <v>88</v>
      </c>
      <c r="C28" s="181"/>
      <c r="D28" s="59" t="s">
        <v>89</v>
      </c>
      <c r="E28" s="60" t="s">
        <v>90</v>
      </c>
      <c r="F28" s="32" t="s">
        <v>81</v>
      </c>
      <c r="G28" s="29">
        <f t="shared" si="14"/>
        <v>40022</v>
      </c>
      <c r="H28" s="23">
        <f t="shared" si="2"/>
        <v>2373.4301134376092</v>
      </c>
      <c r="I28" s="23">
        <f t="shared" si="15"/>
        <v>94989420</v>
      </c>
      <c r="J28" s="29">
        <f t="shared" si="16"/>
        <v>28235</v>
      </c>
      <c r="K28" s="23">
        <f t="shared" si="17"/>
        <v>2349.7364972551795</v>
      </c>
      <c r="L28" s="23">
        <f t="shared" si="18"/>
        <v>66344810</v>
      </c>
      <c r="M28" s="29">
        <f t="shared" si="18"/>
        <v>28235</v>
      </c>
      <c r="N28" s="23">
        <f t="shared" si="19"/>
        <v>2352.6872321586684</v>
      </c>
      <c r="O28" s="23">
        <f t="shared" si="20"/>
        <v>66428124</v>
      </c>
      <c r="P28" s="23">
        <f t="shared" si="12"/>
        <v>11787</v>
      </c>
      <c r="Q28" s="27">
        <f t="shared" si="13"/>
        <v>0.70548698215981209</v>
      </c>
      <c r="R28" s="23">
        <f t="shared" si="21"/>
        <v>28561296</v>
      </c>
      <c r="S28" s="27">
        <f t="shared" si="22"/>
        <v>0.69932129283450728</v>
      </c>
    </row>
    <row r="29" spans="1:19" s="6" customFormat="1" ht="50.1" customHeight="1">
      <c r="A29" s="51"/>
      <c r="B29" s="58" t="s">
        <v>91</v>
      </c>
      <c r="C29" s="181"/>
      <c r="D29" s="59" t="s">
        <v>92</v>
      </c>
      <c r="E29" s="60" t="s">
        <v>93</v>
      </c>
      <c r="F29" s="32" t="s">
        <v>81</v>
      </c>
      <c r="G29" s="29">
        <f t="shared" si="14"/>
        <v>880</v>
      </c>
      <c r="H29" s="23">
        <f t="shared" si="2"/>
        <v>19932.125</v>
      </c>
      <c r="I29" s="23">
        <f t="shared" si="15"/>
        <v>17540270</v>
      </c>
      <c r="J29" s="29">
        <f t="shared" si="16"/>
        <v>0</v>
      </c>
      <c r="K29" s="23">
        <f t="shared" si="17"/>
        <v>0</v>
      </c>
      <c r="L29" s="23">
        <f t="shared" si="18"/>
        <v>0</v>
      </c>
      <c r="M29" s="29">
        <f t="shared" si="18"/>
        <v>0</v>
      </c>
      <c r="N29" s="23">
        <f t="shared" si="19"/>
        <v>0</v>
      </c>
      <c r="O29" s="23">
        <f t="shared" si="20"/>
        <v>0</v>
      </c>
      <c r="P29" s="23">
        <f t="shared" si="12"/>
        <v>880</v>
      </c>
      <c r="Q29" s="27">
        <f t="shared" si="13"/>
        <v>0</v>
      </c>
      <c r="R29" s="23">
        <f t="shared" si="21"/>
        <v>17540270</v>
      </c>
      <c r="S29" s="27">
        <f t="shared" si="22"/>
        <v>0</v>
      </c>
    </row>
    <row r="30" spans="1:19" s="6" customFormat="1" ht="78.75" customHeight="1">
      <c r="A30" s="51"/>
      <c r="B30" s="58" t="s">
        <v>94</v>
      </c>
      <c r="C30" s="181"/>
      <c r="D30" s="59" t="s">
        <v>95</v>
      </c>
      <c r="E30" s="60" t="s">
        <v>96</v>
      </c>
      <c r="F30" s="32" t="s">
        <v>81</v>
      </c>
      <c r="G30" s="29">
        <f t="shared" si="14"/>
        <v>9400</v>
      </c>
      <c r="H30" s="23">
        <f t="shared" si="2"/>
        <v>4915.55</v>
      </c>
      <c r="I30" s="23">
        <f t="shared" si="15"/>
        <v>46206170</v>
      </c>
      <c r="J30" s="29">
        <f t="shared" si="16"/>
        <v>4736</v>
      </c>
      <c r="K30" s="23">
        <f t="shared" si="17"/>
        <v>5476.2333192567567</v>
      </c>
      <c r="L30" s="23">
        <f t="shared" si="18"/>
        <v>25935441</v>
      </c>
      <c r="M30" s="29">
        <f t="shared" si="18"/>
        <v>4736</v>
      </c>
      <c r="N30" s="23">
        <f t="shared" si="19"/>
        <v>5476.2333192567567</v>
      </c>
      <c r="O30" s="23">
        <f t="shared" si="20"/>
        <v>25935441</v>
      </c>
      <c r="P30" s="23">
        <f t="shared" si="12"/>
        <v>4664</v>
      </c>
      <c r="Q30" s="27">
        <f t="shared" si="13"/>
        <v>0.50382978723404259</v>
      </c>
      <c r="R30" s="23">
        <f t="shared" si="21"/>
        <v>20270729</v>
      </c>
      <c r="S30" s="27">
        <f t="shared" si="22"/>
        <v>0.56129822056231882</v>
      </c>
    </row>
    <row r="31" spans="1:19" s="6" customFormat="1" ht="33" customHeight="1">
      <c r="A31" s="51"/>
      <c r="B31" s="58" t="s">
        <v>97</v>
      </c>
      <c r="C31" s="181"/>
      <c r="D31" s="59" t="s">
        <v>98</v>
      </c>
      <c r="E31" s="60" t="s">
        <v>99</v>
      </c>
      <c r="F31" s="32" t="s">
        <v>81</v>
      </c>
      <c r="G31" s="29">
        <f t="shared" si="14"/>
        <v>1415</v>
      </c>
      <c r="H31" s="23">
        <f t="shared" ref="H31:H33" si="23">IF(G31&lt;&gt;0,I31/G31,0)</f>
        <v>35414.402826855126</v>
      </c>
      <c r="I31" s="23">
        <f t="shared" si="15"/>
        <v>50111380</v>
      </c>
      <c r="J31" s="29">
        <f t="shared" si="16"/>
        <v>0</v>
      </c>
      <c r="K31" s="23">
        <f t="shared" ref="K31:K33" si="24">IF(J31&lt;&gt;0,L31/J31,0)</f>
        <v>0</v>
      </c>
      <c r="L31" s="23">
        <f t="shared" ref="L31:M31" si="25">L101+L186</f>
        <v>0</v>
      </c>
      <c r="M31" s="29">
        <f t="shared" si="25"/>
        <v>0</v>
      </c>
      <c r="N31" s="23">
        <f t="shared" ref="N31:N33" si="26">IF(M31&lt;&gt;0,O31/M31,0)</f>
        <v>0</v>
      </c>
      <c r="O31" s="23">
        <f t="shared" si="20"/>
        <v>0</v>
      </c>
      <c r="P31" s="23">
        <f t="shared" si="12"/>
        <v>1415</v>
      </c>
      <c r="Q31" s="27">
        <f t="shared" si="13"/>
        <v>0</v>
      </c>
      <c r="R31" s="23">
        <f t="shared" si="21"/>
        <v>50111380</v>
      </c>
      <c r="S31" s="27">
        <f t="shared" si="22"/>
        <v>0</v>
      </c>
    </row>
    <row r="32" spans="1:19" s="6" customFormat="1" ht="33" customHeight="1">
      <c r="A32" s="51"/>
      <c r="B32" s="58" t="s">
        <v>100</v>
      </c>
      <c r="C32" s="181"/>
      <c r="D32" s="59" t="s">
        <v>101</v>
      </c>
      <c r="E32" s="60" t="s">
        <v>102</v>
      </c>
      <c r="F32" s="32" t="s">
        <v>81</v>
      </c>
      <c r="G32" s="29">
        <f t="shared" si="14"/>
        <v>2457</v>
      </c>
      <c r="H32" s="23">
        <f t="shared" si="23"/>
        <v>9058.2905982905977</v>
      </c>
      <c r="I32" s="23">
        <f t="shared" si="15"/>
        <v>22256220</v>
      </c>
      <c r="J32" s="29">
        <f t="shared" si="16"/>
        <v>2597</v>
      </c>
      <c r="K32" s="23">
        <f t="shared" si="24"/>
        <v>3181.0558336542163</v>
      </c>
      <c r="L32" s="23">
        <f t="shared" ref="L32:M32" si="27">L102+L187</f>
        <v>8261202</v>
      </c>
      <c r="M32" s="29">
        <f t="shared" si="27"/>
        <v>2597</v>
      </c>
      <c r="N32" s="23">
        <f t="shared" si="26"/>
        <v>3181.0558336542163</v>
      </c>
      <c r="O32" s="23">
        <f t="shared" si="20"/>
        <v>8261202</v>
      </c>
      <c r="P32" s="23">
        <f t="shared" si="12"/>
        <v>-140</v>
      </c>
      <c r="Q32" s="27">
        <f t="shared" si="13"/>
        <v>1.0569800569800569</v>
      </c>
      <c r="R32" s="23">
        <f t="shared" si="21"/>
        <v>13995018</v>
      </c>
      <c r="S32" s="27">
        <f t="shared" si="22"/>
        <v>0.37118621221393389</v>
      </c>
    </row>
    <row r="33" spans="1:19" s="6" customFormat="1" ht="33" customHeight="1">
      <c r="A33" s="51" t="s">
        <v>103</v>
      </c>
      <c r="B33" s="58" t="s">
        <v>104</v>
      </c>
      <c r="C33" s="181"/>
      <c r="D33" s="59" t="s">
        <v>105</v>
      </c>
      <c r="E33" s="60" t="s">
        <v>106</v>
      </c>
      <c r="F33" s="32" t="s">
        <v>47</v>
      </c>
      <c r="G33" s="29">
        <f t="shared" si="14"/>
        <v>142628</v>
      </c>
      <c r="H33" s="23">
        <f t="shared" si="23"/>
        <v>2666.2700171074403</v>
      </c>
      <c r="I33" s="23">
        <f t="shared" si="15"/>
        <v>380284760</v>
      </c>
      <c r="J33" s="29">
        <f t="shared" si="16"/>
        <v>6413</v>
      </c>
      <c r="K33" s="23">
        <f t="shared" si="24"/>
        <v>2585.035746140652</v>
      </c>
      <c r="L33" s="23">
        <f t="shared" ref="L33:M35" si="28">L103+L188</f>
        <v>16577834.24</v>
      </c>
      <c r="M33" s="29">
        <f t="shared" si="28"/>
        <v>6413</v>
      </c>
      <c r="N33" s="23">
        <f t="shared" si="26"/>
        <v>2585.035746140652</v>
      </c>
      <c r="O33" s="23">
        <f t="shared" si="20"/>
        <v>16577834.24</v>
      </c>
      <c r="P33" s="23">
        <f t="shared" si="12"/>
        <v>136215</v>
      </c>
      <c r="Q33" s="27">
        <f t="shared" si="13"/>
        <v>4.4963120845836722E-2</v>
      </c>
      <c r="R33" s="23">
        <f t="shared" si="21"/>
        <v>363706925.75999999</v>
      </c>
      <c r="S33" s="27">
        <f t="shared" si="22"/>
        <v>4.3593212202350684E-2</v>
      </c>
    </row>
    <row r="34" spans="1:19" s="6" customFormat="1" ht="33" customHeight="1">
      <c r="A34" s="51"/>
      <c r="B34" s="58" t="s">
        <v>107</v>
      </c>
      <c r="C34" s="181"/>
      <c r="D34" s="59" t="s">
        <v>108</v>
      </c>
      <c r="E34" s="60" t="s">
        <v>109</v>
      </c>
      <c r="F34" s="32" t="s">
        <v>47</v>
      </c>
      <c r="G34" s="29">
        <f t="shared" si="14"/>
        <v>3868</v>
      </c>
      <c r="H34" s="23">
        <f t="shared" ref="H34" si="29">IF(G34&lt;&gt;0,I34/G34,0)</f>
        <v>2468.6789038262668</v>
      </c>
      <c r="I34" s="23">
        <f t="shared" si="15"/>
        <v>9548850</v>
      </c>
      <c r="J34" s="29">
        <f t="shared" si="16"/>
        <v>2739</v>
      </c>
      <c r="K34" s="23">
        <f t="shared" ref="K34" si="30">IF(J34&lt;&gt;0,L34/J34,0)</f>
        <v>2468.6799999999998</v>
      </c>
      <c r="L34" s="23">
        <f t="shared" si="28"/>
        <v>6761714.5199999996</v>
      </c>
      <c r="M34" s="29">
        <f t="shared" si="28"/>
        <v>2739</v>
      </c>
      <c r="N34" s="23">
        <f t="shared" ref="N34" si="31">IF(M34&lt;&gt;0,O34/M34,0)</f>
        <v>2468.6799999999998</v>
      </c>
      <c r="O34" s="23">
        <f t="shared" si="20"/>
        <v>6761714.5199999996</v>
      </c>
      <c r="P34" s="23">
        <f t="shared" si="12"/>
        <v>1129</v>
      </c>
      <c r="Q34" s="27">
        <f t="shared" si="13"/>
        <v>0.70811789038262674</v>
      </c>
      <c r="R34" s="23">
        <f t="shared" si="21"/>
        <v>2787135.4800000004</v>
      </c>
      <c r="S34" s="27">
        <f t="shared" si="22"/>
        <v>0.7081182048100032</v>
      </c>
    </row>
    <row r="35" spans="1:19" s="6" customFormat="1" ht="42.75" customHeight="1">
      <c r="A35" s="51" t="s">
        <v>110</v>
      </c>
      <c r="B35" s="69" t="s">
        <v>111</v>
      </c>
      <c r="C35" s="181"/>
      <c r="D35" s="68" t="s">
        <v>112</v>
      </c>
      <c r="E35" s="54" t="s">
        <v>113</v>
      </c>
      <c r="F35" s="15" t="s">
        <v>47</v>
      </c>
      <c r="G35" s="29">
        <f t="shared" si="14"/>
        <v>177532</v>
      </c>
      <c r="H35" s="23">
        <f t="shared" si="2"/>
        <v>4421.3399837775723</v>
      </c>
      <c r="I35" s="23">
        <f t="shared" si="15"/>
        <v>784929330</v>
      </c>
      <c r="J35" s="29">
        <f t="shared" si="16"/>
        <v>100735</v>
      </c>
      <c r="K35" s="23">
        <f t="shared" si="17"/>
        <v>4411.4591508413168</v>
      </c>
      <c r="L35" s="23">
        <f t="shared" si="28"/>
        <v>444388337.56000006</v>
      </c>
      <c r="M35" s="29">
        <f t="shared" si="28"/>
        <v>100735</v>
      </c>
      <c r="N35" s="23">
        <f t="shared" si="19"/>
        <v>4411.4591508413168</v>
      </c>
      <c r="O35" s="23">
        <f t="shared" si="20"/>
        <v>444388337.56000006</v>
      </c>
      <c r="P35" s="23">
        <f t="shared" si="12"/>
        <v>76797</v>
      </c>
      <c r="Q35" s="27">
        <f t="shared" si="13"/>
        <v>0.5674188315345966</v>
      </c>
      <c r="R35" s="23">
        <f t="shared" si="21"/>
        <v>340540992.43999994</v>
      </c>
      <c r="S35" s="27">
        <f t="shared" si="22"/>
        <v>0.56615076106278261</v>
      </c>
    </row>
    <row r="36" spans="1:19" s="6" customFormat="1" ht="42.75" customHeight="1">
      <c r="A36" s="51"/>
      <c r="B36" s="70" t="s">
        <v>114</v>
      </c>
      <c r="C36" s="181"/>
      <c r="D36" s="71" t="s">
        <v>115</v>
      </c>
      <c r="E36" s="72" t="s">
        <v>116</v>
      </c>
      <c r="F36" s="73" t="s">
        <v>47</v>
      </c>
      <c r="G36" s="29">
        <f t="shared" si="14"/>
        <v>30557</v>
      </c>
      <c r="H36" s="23">
        <f t="shared" ref="H36:H39" si="32">IF(G36&lt;&gt;0,I36/G36,0)</f>
        <v>7003.2300291258953</v>
      </c>
      <c r="I36" s="23">
        <f t="shared" si="15"/>
        <v>213997699.99999997</v>
      </c>
      <c r="J36" s="29">
        <f t="shared" si="16"/>
        <v>9082</v>
      </c>
      <c r="K36" s="23">
        <f t="shared" ref="K36:K39" si="33">IF(J36&lt;&gt;0,L36/J36,0)</f>
        <v>7003.961736401674</v>
      </c>
      <c r="L36" s="23">
        <f t="shared" ref="L36:M36" si="34">L106+L191</f>
        <v>63609980.490000002</v>
      </c>
      <c r="M36" s="29">
        <f t="shared" si="34"/>
        <v>9082</v>
      </c>
      <c r="N36" s="23">
        <f t="shared" ref="N36:N39" si="35">IF(M36&lt;&gt;0,O36/M36,0)</f>
        <v>7003.961736401674</v>
      </c>
      <c r="O36" s="23">
        <f t="shared" si="20"/>
        <v>63609980.490000002</v>
      </c>
      <c r="P36" s="23">
        <f t="shared" si="12"/>
        <v>21475</v>
      </c>
      <c r="Q36" s="27">
        <f t="shared" si="13"/>
        <v>0.2972150407435285</v>
      </c>
      <c r="R36" s="23">
        <f t="shared" si="21"/>
        <v>150387719.50999996</v>
      </c>
      <c r="S36" s="27">
        <f t="shared" si="22"/>
        <v>0.29724609418699366</v>
      </c>
    </row>
    <row r="37" spans="1:19" s="6" customFormat="1" ht="42.75" customHeight="1">
      <c r="A37" s="51"/>
      <c r="B37" s="70" t="s">
        <v>117</v>
      </c>
      <c r="C37" s="181"/>
      <c r="D37" s="71" t="s">
        <v>118</v>
      </c>
      <c r="E37" s="72" t="s">
        <v>119</v>
      </c>
      <c r="F37" s="73" t="s">
        <v>47</v>
      </c>
      <c r="G37" s="29">
        <f t="shared" si="14"/>
        <v>40562</v>
      </c>
      <c r="H37" s="23">
        <f t="shared" si="32"/>
        <v>2644.0799270252946</v>
      </c>
      <c r="I37" s="23">
        <f t="shared" si="15"/>
        <v>107249170</v>
      </c>
      <c r="J37" s="29">
        <f t="shared" si="16"/>
        <v>14312</v>
      </c>
      <c r="K37" s="23">
        <f t="shared" si="33"/>
        <v>2644.0799999999995</v>
      </c>
      <c r="L37" s="23">
        <f t="shared" ref="L37:M37" si="36">L107+L192</f>
        <v>37842072.959999993</v>
      </c>
      <c r="M37" s="29">
        <f t="shared" si="36"/>
        <v>14312</v>
      </c>
      <c r="N37" s="23">
        <f t="shared" si="35"/>
        <v>2644.0799999999995</v>
      </c>
      <c r="O37" s="23">
        <f t="shared" si="20"/>
        <v>37842072.959999993</v>
      </c>
      <c r="P37" s="23">
        <f t="shared" si="12"/>
        <v>26250</v>
      </c>
      <c r="Q37" s="27">
        <f t="shared" si="13"/>
        <v>0.35284256200384595</v>
      </c>
      <c r="R37" s="23">
        <f t="shared" si="21"/>
        <v>69407097.040000007</v>
      </c>
      <c r="S37" s="27">
        <f t="shared" si="22"/>
        <v>0.35284257174204697</v>
      </c>
    </row>
    <row r="38" spans="1:19" s="6" customFormat="1" ht="42.75" customHeight="1">
      <c r="A38" s="51"/>
      <c r="B38" s="70" t="s">
        <v>120</v>
      </c>
      <c r="C38" s="181"/>
      <c r="D38" s="71" t="s">
        <v>121</v>
      </c>
      <c r="E38" s="72" t="s">
        <v>122</v>
      </c>
      <c r="F38" s="73" t="s">
        <v>47</v>
      </c>
      <c r="G38" s="29">
        <f t="shared" si="14"/>
        <v>84928</v>
      </c>
      <c r="H38" s="23">
        <f t="shared" si="32"/>
        <v>4752.9999529012812</v>
      </c>
      <c r="I38" s="23">
        <f t="shared" si="15"/>
        <v>403662780</v>
      </c>
      <c r="J38" s="29">
        <f t="shared" si="16"/>
        <v>64753</v>
      </c>
      <c r="K38" s="23">
        <f t="shared" si="33"/>
        <v>4753</v>
      </c>
      <c r="L38" s="23">
        <f t="shared" ref="L38:M38" si="37">L108+L193</f>
        <v>307771009</v>
      </c>
      <c r="M38" s="29">
        <f t="shared" si="37"/>
        <v>64753</v>
      </c>
      <c r="N38" s="23">
        <f t="shared" si="35"/>
        <v>4753</v>
      </c>
      <c r="O38" s="23">
        <f t="shared" si="20"/>
        <v>307771009</v>
      </c>
      <c r="P38" s="23">
        <f t="shared" si="12"/>
        <v>20175</v>
      </c>
      <c r="Q38" s="27">
        <f t="shared" si="13"/>
        <v>0.76244583647324793</v>
      </c>
      <c r="R38" s="23">
        <f t="shared" si="21"/>
        <v>95891771</v>
      </c>
      <c r="S38" s="27">
        <f t="shared" si="22"/>
        <v>0.762445844028523</v>
      </c>
    </row>
    <row r="39" spans="1:19" s="6" customFormat="1" ht="42.75" customHeight="1">
      <c r="A39" s="51" t="s">
        <v>123</v>
      </c>
      <c r="B39" s="70" t="s">
        <v>124</v>
      </c>
      <c r="C39" s="182"/>
      <c r="D39" s="71" t="s">
        <v>125</v>
      </c>
      <c r="E39" s="72" t="s">
        <v>126</v>
      </c>
      <c r="F39" s="73" t="s">
        <v>47</v>
      </c>
      <c r="G39" s="29">
        <f>G109+G194</f>
        <v>22594</v>
      </c>
      <c r="H39" s="23">
        <f t="shared" si="32"/>
        <v>4322.2399752146584</v>
      </c>
      <c r="I39" s="23">
        <f t="shared" si="15"/>
        <v>97656690</v>
      </c>
      <c r="J39" s="29">
        <f t="shared" si="16"/>
        <v>6678</v>
      </c>
      <c r="K39" s="23">
        <f t="shared" si="33"/>
        <v>3708.8482569631628</v>
      </c>
      <c r="L39" s="23">
        <f t="shared" ref="L39:M39" si="38">L109+L194</f>
        <v>24767688.66</v>
      </c>
      <c r="M39" s="29">
        <f t="shared" si="38"/>
        <v>6678</v>
      </c>
      <c r="N39" s="23">
        <f t="shared" si="35"/>
        <v>3708.8482569631628</v>
      </c>
      <c r="O39" s="23">
        <f t="shared" si="20"/>
        <v>24767688.66</v>
      </c>
      <c r="P39" s="23">
        <f t="shared" si="12"/>
        <v>15916</v>
      </c>
      <c r="Q39" s="27">
        <f t="shared" si="13"/>
        <v>0.2955651942993715</v>
      </c>
      <c r="R39" s="23">
        <f t="shared" si="21"/>
        <v>72889001.340000004</v>
      </c>
      <c r="S39" s="27">
        <f t="shared" si="22"/>
        <v>0.2536199891681768</v>
      </c>
    </row>
    <row r="40" spans="1:19" s="6" customFormat="1" ht="24.95" customHeight="1">
      <c r="A40" s="51" t="s">
        <v>127</v>
      </c>
      <c r="B40" s="67" t="s">
        <v>128</v>
      </c>
      <c r="C40" s="183" t="s">
        <v>25</v>
      </c>
      <c r="D40" s="68" t="s">
        <v>129</v>
      </c>
      <c r="E40" s="74" t="s">
        <v>130</v>
      </c>
      <c r="F40" s="15" t="s">
        <v>21</v>
      </c>
      <c r="G40" s="75">
        <f>G110+G147+G195</f>
        <v>14435</v>
      </c>
      <c r="H40" s="23">
        <f t="shared" si="2"/>
        <v>31685.093194319361</v>
      </c>
      <c r="I40" s="76">
        <f>I110+I147+I195</f>
        <v>457374320.25999999</v>
      </c>
      <c r="J40" s="75">
        <f>J110+J147+J195</f>
        <v>9906</v>
      </c>
      <c r="K40" s="23">
        <f t="shared" si="17"/>
        <v>32058.049924288312</v>
      </c>
      <c r="L40" s="76">
        <f>L110+L147+L195</f>
        <v>317567042.55000001</v>
      </c>
      <c r="M40" s="75">
        <f>M110+M147+M195</f>
        <v>9906</v>
      </c>
      <c r="N40" s="23">
        <f t="shared" si="19"/>
        <v>35222.913815869171</v>
      </c>
      <c r="O40" s="76">
        <f>O110+O147+O195</f>
        <v>348918184.25999999</v>
      </c>
      <c r="P40" s="23">
        <f t="shared" si="12"/>
        <v>4529</v>
      </c>
      <c r="Q40" s="27">
        <f t="shared" si="13"/>
        <v>0.686248701073779</v>
      </c>
      <c r="R40" s="23">
        <f t="shared" si="21"/>
        <v>108456136</v>
      </c>
      <c r="S40" s="27">
        <f t="shared" si="22"/>
        <v>0.76287226633461447</v>
      </c>
    </row>
    <row r="41" spans="1:19" s="6" customFormat="1" ht="33.950000000000003" customHeight="1">
      <c r="A41" s="51"/>
      <c r="B41" s="58" t="s">
        <v>131</v>
      </c>
      <c r="C41" s="184"/>
      <c r="D41" s="59" t="s">
        <v>132</v>
      </c>
      <c r="E41" s="77" t="s">
        <v>133</v>
      </c>
      <c r="F41" s="32" t="s">
        <v>134</v>
      </c>
      <c r="G41" s="75">
        <f>G111+G148+G196</f>
        <v>145922</v>
      </c>
      <c r="H41" s="23">
        <f>IF(G41&lt;&gt;0,I40/G41,0)</f>
        <v>3134.3753529968067</v>
      </c>
      <c r="I41" s="31" t="s">
        <v>18</v>
      </c>
      <c r="J41" s="75">
        <f>J111+J148+J196</f>
        <v>105946</v>
      </c>
      <c r="K41" s="23">
        <f>IF(J41&lt;&gt;0,L40/J41,0)</f>
        <v>2997.4424947614825</v>
      </c>
      <c r="L41" s="31" t="s">
        <v>18</v>
      </c>
      <c r="M41" s="75">
        <f>M111+M148+M196</f>
        <v>105946</v>
      </c>
      <c r="N41" s="23">
        <f>IF(M41&lt;&gt;0,O40/M41,0)</f>
        <v>3293.3587323730958</v>
      </c>
      <c r="O41" s="31" t="s">
        <v>18</v>
      </c>
      <c r="P41" s="23">
        <f t="shared" si="12"/>
        <v>39976</v>
      </c>
      <c r="Q41" s="27">
        <f t="shared" si="13"/>
        <v>0.72604542152656903</v>
      </c>
      <c r="R41" s="29" t="s">
        <v>18</v>
      </c>
      <c r="S41" s="29" t="s">
        <v>18</v>
      </c>
    </row>
    <row r="42" spans="1:19" s="6" customFormat="1" ht="33.950000000000003" customHeight="1">
      <c r="A42" s="51" t="s">
        <v>135</v>
      </c>
      <c r="B42" s="69" t="s">
        <v>136</v>
      </c>
      <c r="C42" s="184"/>
      <c r="D42" s="68" t="s">
        <v>137</v>
      </c>
      <c r="E42" s="78" t="s">
        <v>138</v>
      </c>
      <c r="F42" s="15" t="s">
        <v>21</v>
      </c>
      <c r="G42" s="75">
        <f>G112+G197</f>
        <v>1351</v>
      </c>
      <c r="H42" s="23">
        <f t="shared" si="2"/>
        <v>17969.114648408591</v>
      </c>
      <c r="I42" s="76">
        <f>I112+I197</f>
        <v>24276273.890000004</v>
      </c>
      <c r="J42" s="75">
        <f>J112+J197</f>
        <v>676</v>
      </c>
      <c r="K42" s="23">
        <f t="shared" ref="K42:K44" si="39">IF(J42&lt;&gt;0,L42/J42,0)</f>
        <v>12737.480991124257</v>
      </c>
      <c r="L42" s="76">
        <f>L112+L197</f>
        <v>8610537.1499999985</v>
      </c>
      <c r="M42" s="75">
        <f>M112+M197</f>
        <v>676</v>
      </c>
      <c r="N42" s="23">
        <f t="shared" ref="N42:N44" si="40">IF(M42&lt;&gt;0,O42/M42,0)</f>
        <v>12005.538461538461</v>
      </c>
      <c r="O42" s="76">
        <f>O112+O197</f>
        <v>8115744</v>
      </c>
      <c r="P42" s="23">
        <f t="shared" si="12"/>
        <v>675</v>
      </c>
      <c r="Q42" s="27">
        <f t="shared" si="13"/>
        <v>0.50037009622501849</v>
      </c>
      <c r="R42" s="23">
        <f>I42-O42</f>
        <v>16160529.890000004</v>
      </c>
      <c r="S42" s="27">
        <f>IF(I42&lt;&gt;0,O42/I42,0)</f>
        <v>0.33430764691376608</v>
      </c>
    </row>
    <row r="43" spans="1:19" s="6" customFormat="1" ht="24.95" customHeight="1">
      <c r="A43" s="51" t="s">
        <v>139</v>
      </c>
      <c r="B43" s="69" t="s">
        <v>140</v>
      </c>
      <c r="C43" s="184"/>
      <c r="D43" s="68" t="s">
        <v>141</v>
      </c>
      <c r="E43" s="78" t="s">
        <v>142</v>
      </c>
      <c r="F43" s="16" t="s">
        <v>143</v>
      </c>
      <c r="G43" s="75">
        <f>G113+G198</f>
        <v>0</v>
      </c>
      <c r="H43" s="23">
        <f t="shared" si="2"/>
        <v>0</v>
      </c>
      <c r="I43" s="76">
        <f>I113+I198</f>
        <v>0</v>
      </c>
      <c r="J43" s="75">
        <f>J113+J198</f>
        <v>0</v>
      </c>
      <c r="K43" s="23">
        <f t="shared" si="39"/>
        <v>0</v>
      </c>
      <c r="L43" s="76">
        <f>L113+L198</f>
        <v>0</v>
      </c>
      <c r="M43" s="75">
        <f>M113+M198</f>
        <v>0</v>
      </c>
      <c r="N43" s="23">
        <f t="shared" si="40"/>
        <v>0</v>
      </c>
      <c r="O43" s="76">
        <f>O113+O198</f>
        <v>0</v>
      </c>
      <c r="P43" s="23">
        <f t="shared" si="12"/>
        <v>0</v>
      </c>
      <c r="Q43" s="27">
        <f t="shared" si="13"/>
        <v>0</v>
      </c>
      <c r="R43" s="23">
        <f>I43-O43</f>
        <v>0</v>
      </c>
      <c r="S43" s="27">
        <f>IF(I43&lt;&gt;0,O43/I43,0)</f>
        <v>0</v>
      </c>
    </row>
    <row r="44" spans="1:19" s="6" customFormat="1" ht="63.75" customHeight="1">
      <c r="A44" s="79" t="s">
        <v>144</v>
      </c>
      <c r="B44" s="80" t="s">
        <v>145</v>
      </c>
      <c r="C44" s="184"/>
      <c r="D44" s="81" t="s">
        <v>146</v>
      </c>
      <c r="E44" s="82" t="s">
        <v>147</v>
      </c>
      <c r="F44" s="30" t="s">
        <v>21</v>
      </c>
      <c r="G44" s="34">
        <f>G40+G50</f>
        <v>46161</v>
      </c>
      <c r="H44" s="31">
        <f t="shared" si="2"/>
        <v>56118.376551634494</v>
      </c>
      <c r="I44" s="31">
        <f>I40+I50</f>
        <v>2590480380</v>
      </c>
      <c r="J44" s="34">
        <f>J40+J50</f>
        <v>35350</v>
      </c>
      <c r="K44" s="31">
        <f t="shared" si="39"/>
        <v>53354.804486845824</v>
      </c>
      <c r="L44" s="31">
        <f>L40+L50</f>
        <v>1886092338.6099999</v>
      </c>
      <c r="M44" s="34">
        <f>M40+M50</f>
        <v>35350</v>
      </c>
      <c r="N44" s="31">
        <f t="shared" si="40"/>
        <v>52051.98920254597</v>
      </c>
      <c r="O44" s="31">
        <f>O40+O50</f>
        <v>1840037818.3099999</v>
      </c>
      <c r="P44" s="23">
        <f t="shared" si="12"/>
        <v>10811</v>
      </c>
      <c r="Q44" s="27">
        <f t="shared" si="13"/>
        <v>0.76579796798162947</v>
      </c>
      <c r="R44" s="23">
        <f>I44-O44</f>
        <v>750442561.69000006</v>
      </c>
      <c r="S44" s="27">
        <f>IF(I44&lt;&gt;0,O44/I44,0)</f>
        <v>0.71030756786121652</v>
      </c>
    </row>
    <row r="45" spans="1:19" s="6" customFormat="1" ht="27" customHeight="1">
      <c r="A45" s="51"/>
      <c r="B45" s="58" t="s">
        <v>131</v>
      </c>
      <c r="C45" s="184"/>
      <c r="D45" s="83" t="s">
        <v>148</v>
      </c>
      <c r="E45" s="84" t="s">
        <v>149</v>
      </c>
      <c r="F45" s="85" t="s">
        <v>134</v>
      </c>
      <c r="G45" s="86">
        <f>G41+G51</f>
        <v>326180</v>
      </c>
      <c r="H45" s="23">
        <f>IF(G45&lt;&gt;0,I44/G45,0)</f>
        <v>7941.8737506898033</v>
      </c>
      <c r="I45" s="31" t="s">
        <v>18</v>
      </c>
      <c r="J45" s="86">
        <f>J41+J51</f>
        <v>243730</v>
      </c>
      <c r="K45" s="23">
        <f>IF(J45&lt;&gt;0,L44/J45,0)</f>
        <v>7738.4496722192589</v>
      </c>
      <c r="L45" s="31" t="s">
        <v>18</v>
      </c>
      <c r="M45" s="86">
        <f>M41+M51</f>
        <v>243730</v>
      </c>
      <c r="N45" s="23">
        <f>IF(M45&lt;&gt;0,O44/M45,0)</f>
        <v>7549.4925463012351</v>
      </c>
      <c r="O45" s="31" t="s">
        <v>18</v>
      </c>
      <c r="P45" s="23">
        <f t="shared" si="12"/>
        <v>82450</v>
      </c>
      <c r="Q45" s="27">
        <f t="shared" si="13"/>
        <v>0.74722545833588816</v>
      </c>
      <c r="R45" s="34" t="s">
        <v>18</v>
      </c>
      <c r="S45" s="34" t="s">
        <v>18</v>
      </c>
    </row>
    <row r="46" spans="1:19" s="6" customFormat="1" ht="33.950000000000003" customHeight="1">
      <c r="A46" s="51" t="s">
        <v>150</v>
      </c>
      <c r="B46" s="69" t="s">
        <v>151</v>
      </c>
      <c r="C46" s="184"/>
      <c r="D46" s="68" t="s">
        <v>152</v>
      </c>
      <c r="E46" s="78" t="s">
        <v>153</v>
      </c>
      <c r="F46" s="15" t="s">
        <v>21</v>
      </c>
      <c r="G46" s="87">
        <f>G42+G52</f>
        <v>8872</v>
      </c>
      <c r="H46" s="23">
        <f t="shared" si="2"/>
        <v>131524.03967538325</v>
      </c>
      <c r="I46" s="88">
        <f>I42+I52</f>
        <v>1166881280.0000002</v>
      </c>
      <c r="J46" s="87">
        <f>J42+J52</f>
        <v>6659</v>
      </c>
      <c r="K46" s="23">
        <f t="shared" ref="K46:K48" si="41">IF(J46&lt;&gt;0,L46/J46,0)</f>
        <v>126122.24154677879</v>
      </c>
      <c r="L46" s="88">
        <f>L42+L52</f>
        <v>839848006.46000004</v>
      </c>
      <c r="M46" s="87">
        <f>M42+M52</f>
        <v>6659</v>
      </c>
      <c r="N46" s="23">
        <f t="shared" ref="N46:N48" si="42">IF(M46&lt;&gt;0,O46/M46,0)</f>
        <v>117501.49151524252</v>
      </c>
      <c r="O46" s="88">
        <f>O42+O52</f>
        <v>782442432</v>
      </c>
      <c r="P46" s="23">
        <f t="shared" si="12"/>
        <v>2213</v>
      </c>
      <c r="Q46" s="27">
        <f t="shared" si="13"/>
        <v>0.75056357078449054</v>
      </c>
      <c r="R46" s="23">
        <f>I46-O46</f>
        <v>384438848.00000024</v>
      </c>
      <c r="S46" s="27">
        <f>IF(I46&lt;&gt;0,O46/I46,0)</f>
        <v>0.67054159271455605</v>
      </c>
    </row>
    <row r="47" spans="1:19" s="6" customFormat="1" ht="27" customHeight="1">
      <c r="A47" s="51" t="s">
        <v>154</v>
      </c>
      <c r="B47" s="69" t="s">
        <v>140</v>
      </c>
      <c r="C47" s="184"/>
      <c r="D47" s="68" t="s">
        <v>155</v>
      </c>
      <c r="E47" s="78" t="s">
        <v>156</v>
      </c>
      <c r="F47" s="16" t="s">
        <v>143</v>
      </c>
      <c r="G47" s="87">
        <f>G43+G53</f>
        <v>437</v>
      </c>
      <c r="H47" s="23">
        <f t="shared" si="2"/>
        <v>202917.27688787185</v>
      </c>
      <c r="I47" s="88">
        <f>I43+I53</f>
        <v>88674850</v>
      </c>
      <c r="J47" s="87">
        <f>J43+J53</f>
        <v>284</v>
      </c>
      <c r="K47" s="23">
        <f t="shared" si="41"/>
        <v>113735.61978873239</v>
      </c>
      <c r="L47" s="88">
        <f>L43+L53</f>
        <v>32300916.02</v>
      </c>
      <c r="M47" s="87">
        <f>M43+M53</f>
        <v>284</v>
      </c>
      <c r="N47" s="23">
        <f t="shared" si="42"/>
        <v>91203.873239436623</v>
      </c>
      <c r="O47" s="88">
        <f>O43+O53</f>
        <v>25901900</v>
      </c>
      <c r="P47" s="23">
        <f t="shared" si="12"/>
        <v>153</v>
      </c>
      <c r="Q47" s="27">
        <f t="shared" si="13"/>
        <v>0.64988558352402748</v>
      </c>
      <c r="R47" s="23">
        <f>I47-O47</f>
        <v>62772950</v>
      </c>
      <c r="S47" s="27">
        <f>IF(I47&lt;&gt;0,O47/I47,0)</f>
        <v>0.29209973290059132</v>
      </c>
    </row>
    <row r="48" spans="1:19" s="6" customFormat="1" ht="42" customHeight="1">
      <c r="A48" s="51" t="s">
        <v>157</v>
      </c>
      <c r="B48" s="70" t="s">
        <v>158</v>
      </c>
      <c r="C48" s="184"/>
      <c r="D48" s="89" t="s">
        <v>159</v>
      </c>
      <c r="E48" s="89" t="s">
        <v>160</v>
      </c>
      <c r="F48" s="73" t="s">
        <v>21</v>
      </c>
      <c r="G48" s="87">
        <f>G54</f>
        <v>417</v>
      </c>
      <c r="H48" s="23">
        <f t="shared" si="2"/>
        <v>114109.9520383693</v>
      </c>
      <c r="I48" s="88">
        <f>I54</f>
        <v>47583850</v>
      </c>
      <c r="J48" s="87">
        <f>J54</f>
        <v>288</v>
      </c>
      <c r="K48" s="23">
        <f t="shared" si="41"/>
        <v>127413.39937500001</v>
      </c>
      <c r="L48" s="88">
        <f>L54</f>
        <v>36695059.020000003</v>
      </c>
      <c r="M48" s="87">
        <f>M54</f>
        <v>288</v>
      </c>
      <c r="N48" s="23">
        <f t="shared" si="42"/>
        <v>150296.17708333334</v>
      </c>
      <c r="O48" s="88">
        <f>O54</f>
        <v>43285299</v>
      </c>
      <c r="P48" s="23">
        <f t="shared" si="12"/>
        <v>129</v>
      </c>
      <c r="Q48" s="27">
        <f t="shared" si="13"/>
        <v>0.69064748201438853</v>
      </c>
      <c r="R48" s="23">
        <f>I48-O48</f>
        <v>4298551</v>
      </c>
      <c r="S48" s="27">
        <f>IF(I48&lt;&gt;0,O48/I48,0)</f>
        <v>0.90966365689199169</v>
      </c>
    </row>
    <row r="49" spans="1:19" s="6" customFormat="1" ht="33.950000000000003" customHeight="1">
      <c r="A49" s="79" t="s">
        <v>161</v>
      </c>
      <c r="B49" s="90" t="s">
        <v>162</v>
      </c>
      <c r="C49" s="184"/>
      <c r="D49" s="91" t="s">
        <v>163</v>
      </c>
      <c r="E49" s="82" t="s">
        <v>164</v>
      </c>
      <c r="F49" s="34" t="s">
        <v>18</v>
      </c>
      <c r="G49" s="34" t="s">
        <v>18</v>
      </c>
      <c r="H49" s="34" t="s">
        <v>18</v>
      </c>
      <c r="I49" s="31">
        <f>I50+I55</f>
        <v>13710514429.74</v>
      </c>
      <c r="J49" s="34" t="s">
        <v>18</v>
      </c>
      <c r="K49" s="34" t="s">
        <v>18</v>
      </c>
      <c r="L49" s="31">
        <f>L50+L55</f>
        <v>9701345003.0400028</v>
      </c>
      <c r="M49" s="34" t="s">
        <v>18</v>
      </c>
      <c r="N49" s="34" t="s">
        <v>18</v>
      </c>
      <c r="O49" s="31">
        <f>O50+O55</f>
        <v>9357738526.2000008</v>
      </c>
      <c r="P49" s="34" t="s">
        <v>18</v>
      </c>
      <c r="Q49" s="34" t="s">
        <v>18</v>
      </c>
      <c r="R49" s="31">
        <f>I49-O49</f>
        <v>4352775903.539999</v>
      </c>
      <c r="S49" s="35">
        <f>IF(I49&lt;&gt;0,O49/I49,0)</f>
        <v>0.68252278746753459</v>
      </c>
    </row>
    <row r="50" spans="1:19" s="6" customFormat="1" ht="24.95" customHeight="1">
      <c r="A50" s="92" t="s">
        <v>165</v>
      </c>
      <c r="B50" s="67" t="s">
        <v>166</v>
      </c>
      <c r="C50" s="184"/>
      <c r="D50" s="93" t="s">
        <v>167</v>
      </c>
      <c r="E50" s="78" t="s">
        <v>168</v>
      </c>
      <c r="F50" s="16" t="s">
        <v>169</v>
      </c>
      <c r="G50" s="87">
        <f>G120+G152+G205</f>
        <v>31726</v>
      </c>
      <c r="H50" s="23">
        <f t="shared" ref="H50:H59" si="43">IF(G50&lt;&gt;0,I50/G50,0)</f>
        <v>67235.266334867294</v>
      </c>
      <c r="I50" s="88">
        <f>I120+I152+I205</f>
        <v>2133106059.7399998</v>
      </c>
      <c r="J50" s="87">
        <f>J120+J152+J205</f>
        <v>25444</v>
      </c>
      <c r="K50" s="23">
        <f t="shared" ref="K50" si="44">IF(J50&lt;&gt;0,L50/J50,0)</f>
        <v>61646.175760886654</v>
      </c>
      <c r="L50" s="88">
        <f>L120+L152+L205</f>
        <v>1568525296.0599999</v>
      </c>
      <c r="M50" s="87">
        <f>M120+M152+M205</f>
        <v>25444</v>
      </c>
      <c r="N50" s="23">
        <f t="shared" ref="N50" si="45">IF(M50&lt;&gt;0,O50/M50,0)</f>
        <v>58603.978700282969</v>
      </c>
      <c r="O50" s="88">
        <f>O120+O152+O205</f>
        <v>1491119634.05</v>
      </c>
      <c r="P50" s="23">
        <f t="shared" ref="P50:P62" si="46">G50-M50</f>
        <v>6282</v>
      </c>
      <c r="Q50" s="27">
        <f t="shared" ref="Q50:Q62" si="47">IF(G50&lt;&gt;0,M50/G50,0)</f>
        <v>0.80199205698795939</v>
      </c>
      <c r="R50" s="23">
        <f>I50-O50</f>
        <v>641986425.68999982</v>
      </c>
      <c r="S50" s="27">
        <f>IF(I50&lt;&gt;0,O50/I50,0)</f>
        <v>0.69903679999472212</v>
      </c>
    </row>
    <row r="51" spans="1:19" s="6" customFormat="1" ht="33.950000000000003" customHeight="1">
      <c r="A51" s="92"/>
      <c r="B51" s="58" t="s">
        <v>131</v>
      </c>
      <c r="C51" s="184"/>
      <c r="D51" s="94" t="s">
        <v>170</v>
      </c>
      <c r="E51" s="84" t="s">
        <v>171</v>
      </c>
      <c r="F51" s="85" t="s">
        <v>134</v>
      </c>
      <c r="G51" s="87">
        <f>G121+G153+G206</f>
        <v>180258</v>
      </c>
      <c r="H51" s="23">
        <f>IF(G51&lt;&gt;0,I50/G51,0)</f>
        <v>11833.627687758655</v>
      </c>
      <c r="I51" s="31" t="s">
        <v>18</v>
      </c>
      <c r="J51" s="87">
        <f>J121+J153+J206</f>
        <v>137784</v>
      </c>
      <c r="K51" s="23">
        <f>IF(J51&lt;&gt;0,L50/J51,0)</f>
        <v>11383.943680398304</v>
      </c>
      <c r="L51" s="31" t="s">
        <v>18</v>
      </c>
      <c r="M51" s="87">
        <f>M121+M153+M206</f>
        <v>137784</v>
      </c>
      <c r="N51" s="23">
        <f>IF(M51&lt;&gt;0,O50/M51,0)</f>
        <v>10822.153762773616</v>
      </c>
      <c r="O51" s="31" t="s">
        <v>18</v>
      </c>
      <c r="P51" s="23">
        <f t="shared" si="46"/>
        <v>42474</v>
      </c>
      <c r="Q51" s="27">
        <f t="shared" si="47"/>
        <v>0.76437106813567224</v>
      </c>
      <c r="R51" s="34" t="s">
        <v>18</v>
      </c>
      <c r="S51" s="34" t="s">
        <v>18</v>
      </c>
    </row>
    <row r="52" spans="1:19" s="6" customFormat="1" ht="24.95" customHeight="1">
      <c r="A52" s="92" t="s">
        <v>172</v>
      </c>
      <c r="B52" s="67" t="s">
        <v>173</v>
      </c>
      <c r="C52" s="184"/>
      <c r="D52" s="93" t="s">
        <v>174</v>
      </c>
      <c r="E52" s="78" t="s">
        <v>175</v>
      </c>
      <c r="F52" s="15" t="s">
        <v>21</v>
      </c>
      <c r="G52" s="87">
        <f>G122+G207</f>
        <v>7521</v>
      </c>
      <c r="H52" s="23">
        <f t="shared" si="43"/>
        <v>151921.95268049464</v>
      </c>
      <c r="I52" s="88">
        <f t="shared" ref="I52:J54" si="48">I122+I207</f>
        <v>1142605006.1100001</v>
      </c>
      <c r="J52" s="87">
        <f t="shared" si="48"/>
        <v>5983</v>
      </c>
      <c r="K52" s="23">
        <f t="shared" ref="K52:K55" si="49">IF(J52&lt;&gt;0,L52/J52,0)</f>
        <v>138933.22234832024</v>
      </c>
      <c r="L52" s="88">
        <f t="shared" ref="L52:M54" si="50">L122+L207</f>
        <v>831237469.31000006</v>
      </c>
      <c r="M52" s="87">
        <f t="shared" si="50"/>
        <v>5983</v>
      </c>
      <c r="N52" s="23">
        <f t="shared" ref="N52:N55" si="51">IF(M52&lt;&gt;0,O52/M52,0)</f>
        <v>129421.1412334949</v>
      </c>
      <c r="O52" s="88">
        <f>O122+O207</f>
        <v>774326688</v>
      </c>
      <c r="P52" s="23">
        <f t="shared" si="46"/>
        <v>1538</v>
      </c>
      <c r="Q52" s="27">
        <f t="shared" si="47"/>
        <v>0.79550591676638749</v>
      </c>
      <c r="R52" s="23">
        <f>I52-O52</f>
        <v>368278318.11000013</v>
      </c>
      <c r="S52" s="27">
        <f>IF(I52&lt;&gt;0,O52/I52,0)</f>
        <v>0.67768536271007251</v>
      </c>
    </row>
    <row r="53" spans="1:19" s="6" customFormat="1" ht="44.25" customHeight="1">
      <c r="A53" s="92" t="s">
        <v>176</v>
      </c>
      <c r="B53" s="69" t="s">
        <v>177</v>
      </c>
      <c r="C53" s="184"/>
      <c r="D53" s="93" t="s">
        <v>178</v>
      </c>
      <c r="E53" s="78" t="s">
        <v>179</v>
      </c>
      <c r="F53" s="16" t="s">
        <v>143</v>
      </c>
      <c r="G53" s="87">
        <f>G123+G208</f>
        <v>437</v>
      </c>
      <c r="H53" s="23">
        <f t="shared" si="43"/>
        <v>202917.27688787185</v>
      </c>
      <c r="I53" s="88">
        <f t="shared" si="48"/>
        <v>88674850</v>
      </c>
      <c r="J53" s="87">
        <f t="shared" si="48"/>
        <v>284</v>
      </c>
      <c r="K53" s="23">
        <f t="shared" si="49"/>
        <v>113735.61978873239</v>
      </c>
      <c r="L53" s="88">
        <f t="shared" si="50"/>
        <v>32300916.02</v>
      </c>
      <c r="M53" s="87">
        <f t="shared" si="50"/>
        <v>284</v>
      </c>
      <c r="N53" s="23">
        <f t="shared" si="51"/>
        <v>91203.873239436623</v>
      </c>
      <c r="O53" s="88">
        <f>O123+O208</f>
        <v>25901900</v>
      </c>
      <c r="P53" s="23">
        <f t="shared" si="46"/>
        <v>153</v>
      </c>
      <c r="Q53" s="27">
        <f t="shared" si="47"/>
        <v>0.64988558352402748</v>
      </c>
      <c r="R53" s="23">
        <f>I53-O53</f>
        <v>62772950</v>
      </c>
      <c r="S53" s="27">
        <f>IF(I53&lt;&gt;0,O53/I53,0)</f>
        <v>0.29209973290059132</v>
      </c>
    </row>
    <row r="54" spans="1:19" s="6" customFormat="1" ht="33.75" customHeight="1">
      <c r="A54" s="92" t="s">
        <v>180</v>
      </c>
      <c r="B54" s="70" t="s">
        <v>158</v>
      </c>
      <c r="C54" s="184"/>
      <c r="D54" s="95" t="s">
        <v>181</v>
      </c>
      <c r="E54" s="89" t="s">
        <v>159</v>
      </c>
      <c r="F54" s="73" t="s">
        <v>21</v>
      </c>
      <c r="G54" s="87">
        <f>G124+G209</f>
        <v>417</v>
      </c>
      <c r="H54" s="23">
        <f t="shared" si="43"/>
        <v>114109.9520383693</v>
      </c>
      <c r="I54" s="88">
        <f t="shared" si="48"/>
        <v>47583850</v>
      </c>
      <c r="J54" s="87">
        <f t="shared" si="48"/>
        <v>288</v>
      </c>
      <c r="K54" s="23">
        <f t="shared" si="49"/>
        <v>127413.39937500001</v>
      </c>
      <c r="L54" s="88">
        <f t="shared" si="50"/>
        <v>36695059.020000003</v>
      </c>
      <c r="M54" s="87">
        <f t="shared" si="50"/>
        <v>288</v>
      </c>
      <c r="N54" s="23">
        <f t="shared" si="51"/>
        <v>150296.17708333334</v>
      </c>
      <c r="O54" s="88">
        <f>O124+O209</f>
        <v>43285299</v>
      </c>
      <c r="P54" s="23">
        <f t="shared" si="46"/>
        <v>129</v>
      </c>
      <c r="Q54" s="27">
        <f t="shared" si="47"/>
        <v>0.69064748201438853</v>
      </c>
      <c r="R54" s="23">
        <f>I54-O54</f>
        <v>4298551</v>
      </c>
      <c r="S54" s="27">
        <f>IF(I54&lt;&gt;0,O54/I54,0)</f>
        <v>0.90966365689199169</v>
      </c>
    </row>
    <row r="55" spans="1:19" s="6" customFormat="1" ht="33.950000000000003" customHeight="1">
      <c r="A55" s="92" t="s">
        <v>182</v>
      </c>
      <c r="B55" s="96" t="s">
        <v>183</v>
      </c>
      <c r="C55" s="184"/>
      <c r="D55" s="93" t="s">
        <v>184</v>
      </c>
      <c r="E55" s="78" t="s">
        <v>185</v>
      </c>
      <c r="F55" s="16" t="s">
        <v>22</v>
      </c>
      <c r="G55" s="87">
        <f>G125+G154+G210</f>
        <v>120922</v>
      </c>
      <c r="H55" s="23">
        <f t="shared" si="43"/>
        <v>95742.779394981888</v>
      </c>
      <c r="I55" s="88">
        <f>I125+I154+I210</f>
        <v>11577408370</v>
      </c>
      <c r="J55" s="87">
        <f>J125+J154+J210</f>
        <v>85708</v>
      </c>
      <c r="K55" s="23">
        <f t="shared" si="49"/>
        <v>94889.85517081256</v>
      </c>
      <c r="L55" s="88">
        <f>L125+L154+L210</f>
        <v>8132819706.9800024</v>
      </c>
      <c r="M55" s="87">
        <f>M125+M154+M210</f>
        <v>85708</v>
      </c>
      <c r="N55" s="23">
        <f t="shared" si="51"/>
        <v>91783.951231506988</v>
      </c>
      <c r="O55" s="88">
        <f>O125+O154+O210</f>
        <v>7866618892.1500006</v>
      </c>
      <c r="P55" s="23">
        <f t="shared" si="46"/>
        <v>35214</v>
      </c>
      <c r="Q55" s="27">
        <f t="shared" si="47"/>
        <v>0.70878748284017801</v>
      </c>
      <c r="R55" s="23">
        <f>I55-O55</f>
        <v>3710789477.8499994</v>
      </c>
      <c r="S55" s="27">
        <f>IF(I55&lt;&gt;0,O55/I55,0)</f>
        <v>0.67948012549461456</v>
      </c>
    </row>
    <row r="56" spans="1:19" s="6" customFormat="1" ht="33.950000000000003" customHeight="1">
      <c r="A56" s="92"/>
      <c r="B56" s="58" t="s">
        <v>186</v>
      </c>
      <c r="C56" s="184"/>
      <c r="D56" s="94" t="s">
        <v>187</v>
      </c>
      <c r="E56" s="84" t="s">
        <v>188</v>
      </c>
      <c r="F56" s="85" t="s">
        <v>189</v>
      </c>
      <c r="G56" s="87">
        <f>G126+G155+G211</f>
        <v>955372</v>
      </c>
      <c r="H56" s="23">
        <f>IF(G56&lt;&gt;0,I55/G56,0)</f>
        <v>12118.220305807581</v>
      </c>
      <c r="I56" s="31" t="s">
        <v>18</v>
      </c>
      <c r="J56" s="87">
        <f>J126+J155+J211</f>
        <v>688420</v>
      </c>
      <c r="K56" s="23">
        <f>IF(J56&lt;&gt;0,L55/J56,0)</f>
        <v>11813.746995990823</v>
      </c>
      <c r="L56" s="31" t="s">
        <v>18</v>
      </c>
      <c r="M56" s="87">
        <f>M126+M155+M211</f>
        <v>688420</v>
      </c>
      <c r="N56" s="23">
        <f>IF(M56&lt;&gt;0,O55/M56,0)</f>
        <v>11427.063263923188</v>
      </c>
      <c r="O56" s="31" t="s">
        <v>18</v>
      </c>
      <c r="P56" s="23">
        <f t="shared" si="46"/>
        <v>266952</v>
      </c>
      <c r="Q56" s="27">
        <f t="shared" si="47"/>
        <v>0.72057795288118132</v>
      </c>
      <c r="R56" s="34" t="s">
        <v>18</v>
      </c>
      <c r="S56" s="34" t="s">
        <v>18</v>
      </c>
    </row>
    <row r="57" spans="1:19" s="6" customFormat="1" ht="22.5" customHeight="1">
      <c r="A57" s="92" t="s">
        <v>190</v>
      </c>
      <c r="B57" s="67" t="s">
        <v>191</v>
      </c>
      <c r="C57" s="184"/>
      <c r="D57" s="93" t="s">
        <v>192</v>
      </c>
      <c r="E57" s="78" t="s">
        <v>193</v>
      </c>
      <c r="F57" s="16" t="s">
        <v>22</v>
      </c>
      <c r="G57" s="87">
        <f t="shared" ref="G57:G62" si="52">G127+G212</f>
        <v>6963</v>
      </c>
      <c r="H57" s="23">
        <f t="shared" si="43"/>
        <v>180702.67987936235</v>
      </c>
      <c r="I57" s="88">
        <f t="shared" ref="I57:I62" si="53">I127+I212</f>
        <v>1258232760</v>
      </c>
      <c r="J57" s="87">
        <f t="shared" ref="J57:J62" si="54">J127+J212</f>
        <v>8274</v>
      </c>
      <c r="K57" s="23">
        <f t="shared" ref="K57:K59" si="55">IF(J57&lt;&gt;0,L57/J57,0)</f>
        <v>127887.1617198453</v>
      </c>
      <c r="L57" s="88">
        <f t="shared" ref="L57:M59" si="56">L127+L212</f>
        <v>1058138376.0700001</v>
      </c>
      <c r="M57" s="87">
        <f t="shared" si="56"/>
        <v>8274</v>
      </c>
      <c r="N57" s="23">
        <f t="shared" ref="N57:N59" si="57">IF(M57&lt;&gt;0,O57/M57,0)</f>
        <v>120132.89545564419</v>
      </c>
      <c r="O57" s="88">
        <f t="shared" ref="O57:O62" si="58">O127+O212</f>
        <v>993979577</v>
      </c>
      <c r="P57" s="23">
        <f t="shared" si="46"/>
        <v>-1311</v>
      </c>
      <c r="Q57" s="27">
        <f t="shared" si="47"/>
        <v>1.1882809133993968</v>
      </c>
      <c r="R57" s="23">
        <f t="shared" ref="R57:R78" si="59">I57-O57</f>
        <v>264253183</v>
      </c>
      <c r="S57" s="27">
        <f t="shared" ref="S57:S78" si="60">IF(I57&lt;&gt;0,O57/I57,0)</f>
        <v>0.7899806844959274</v>
      </c>
    </row>
    <row r="58" spans="1:19" s="6" customFormat="1" ht="26.25" customHeight="1">
      <c r="A58" s="97" t="s">
        <v>194</v>
      </c>
      <c r="B58" s="98" t="s">
        <v>195</v>
      </c>
      <c r="C58" s="184"/>
      <c r="D58" s="93" t="s">
        <v>196</v>
      </c>
      <c r="E58" s="78" t="s">
        <v>197</v>
      </c>
      <c r="F58" s="16" t="s">
        <v>22</v>
      </c>
      <c r="G58" s="87">
        <f t="shared" si="52"/>
        <v>5858</v>
      </c>
      <c r="H58" s="23">
        <f t="shared" si="43"/>
        <v>277756.65073403891</v>
      </c>
      <c r="I58" s="88">
        <f t="shared" si="53"/>
        <v>1627098460</v>
      </c>
      <c r="J58" s="87">
        <f t="shared" si="54"/>
        <v>3908</v>
      </c>
      <c r="K58" s="23">
        <f t="shared" si="55"/>
        <v>264386.18899948819</v>
      </c>
      <c r="L58" s="88">
        <f t="shared" si="56"/>
        <v>1033221226.6099999</v>
      </c>
      <c r="M58" s="87">
        <f t="shared" si="56"/>
        <v>3908</v>
      </c>
      <c r="N58" s="23">
        <f t="shared" si="57"/>
        <v>246085.88766632549</v>
      </c>
      <c r="O58" s="88">
        <f t="shared" si="58"/>
        <v>961703649</v>
      </c>
      <c r="P58" s="23">
        <f t="shared" si="46"/>
        <v>1950</v>
      </c>
      <c r="Q58" s="27">
        <f t="shared" si="47"/>
        <v>0.6671218846022533</v>
      </c>
      <c r="R58" s="23">
        <f t="shared" si="59"/>
        <v>665394811</v>
      </c>
      <c r="S58" s="27">
        <f t="shared" si="60"/>
        <v>0.59105436618752627</v>
      </c>
    </row>
    <row r="59" spans="1:19" s="6" customFormat="1" ht="53.25" customHeight="1">
      <c r="A59" s="97" t="s">
        <v>198</v>
      </c>
      <c r="B59" s="70" t="s">
        <v>199</v>
      </c>
      <c r="C59" s="184"/>
      <c r="D59" s="95" t="s">
        <v>200</v>
      </c>
      <c r="E59" s="89" t="s">
        <v>201</v>
      </c>
      <c r="F59" s="99" t="s">
        <v>22</v>
      </c>
      <c r="G59" s="87">
        <f t="shared" si="52"/>
        <v>1579</v>
      </c>
      <c r="H59" s="23">
        <f t="shared" si="43"/>
        <v>262296.1684610513</v>
      </c>
      <c r="I59" s="88">
        <f t="shared" si="53"/>
        <v>414165650</v>
      </c>
      <c r="J59" s="87">
        <f t="shared" si="54"/>
        <v>1424</v>
      </c>
      <c r="K59" s="23">
        <f t="shared" si="55"/>
        <v>210251.96023876403</v>
      </c>
      <c r="L59" s="88">
        <f t="shared" si="56"/>
        <v>299398791.38</v>
      </c>
      <c r="M59" s="87">
        <f t="shared" si="56"/>
        <v>1424</v>
      </c>
      <c r="N59" s="23">
        <f t="shared" si="57"/>
        <v>195805.50491573033</v>
      </c>
      <c r="O59" s="88">
        <f t="shared" si="58"/>
        <v>278827039</v>
      </c>
      <c r="P59" s="23">
        <f t="shared" si="46"/>
        <v>155</v>
      </c>
      <c r="Q59" s="27">
        <f t="shared" si="47"/>
        <v>0.90183660544648514</v>
      </c>
      <c r="R59" s="23">
        <f t="shared" si="59"/>
        <v>135338611</v>
      </c>
      <c r="S59" s="27">
        <f t="shared" si="60"/>
        <v>0.67322589162090096</v>
      </c>
    </row>
    <row r="60" spans="1:19" s="6" customFormat="1" ht="68.25" customHeight="1">
      <c r="A60" s="97" t="s">
        <v>202</v>
      </c>
      <c r="B60" s="70" t="s">
        <v>203</v>
      </c>
      <c r="C60" s="184"/>
      <c r="D60" s="95" t="s">
        <v>204</v>
      </c>
      <c r="E60" s="89" t="s">
        <v>205</v>
      </c>
      <c r="F60" s="99" t="s">
        <v>22</v>
      </c>
      <c r="G60" s="87">
        <f t="shared" si="52"/>
        <v>292</v>
      </c>
      <c r="H60" s="23">
        <f t="shared" ref="H60:H62" si="61">IF(G60&lt;&gt;0,I60/G60,0)</f>
        <v>375596.81506849313</v>
      </c>
      <c r="I60" s="88">
        <f t="shared" si="53"/>
        <v>109674270</v>
      </c>
      <c r="J60" s="87">
        <f t="shared" si="54"/>
        <v>306</v>
      </c>
      <c r="K60" s="23">
        <f t="shared" ref="K60:K62" si="62">IF(J60&lt;&gt;0,L60/J60,0)</f>
        <v>350585.53843137255</v>
      </c>
      <c r="L60" s="88">
        <f t="shared" ref="L60:M60" si="63">L130+L215</f>
        <v>107279174.76000001</v>
      </c>
      <c r="M60" s="87">
        <f t="shared" si="63"/>
        <v>306</v>
      </c>
      <c r="N60" s="23">
        <f t="shared" ref="N60:N62" si="64">IF(M60&lt;&gt;0,O60/M60,0)</f>
        <v>321420.78104575165</v>
      </c>
      <c r="O60" s="88">
        <f t="shared" si="58"/>
        <v>98354759</v>
      </c>
      <c r="P60" s="23">
        <f t="shared" si="46"/>
        <v>-14</v>
      </c>
      <c r="Q60" s="27">
        <f t="shared" si="47"/>
        <v>1.047945205479452</v>
      </c>
      <c r="R60" s="23">
        <f t="shared" si="59"/>
        <v>11319511</v>
      </c>
      <c r="S60" s="27">
        <f t="shared" si="60"/>
        <v>0.89678973017098729</v>
      </c>
    </row>
    <row r="61" spans="1:19" s="6" customFormat="1" ht="36" customHeight="1">
      <c r="A61" s="97" t="s">
        <v>206</v>
      </c>
      <c r="B61" s="70" t="s">
        <v>207</v>
      </c>
      <c r="C61" s="184"/>
      <c r="D61" s="95" t="s">
        <v>208</v>
      </c>
      <c r="E61" s="89" t="s">
        <v>209</v>
      </c>
      <c r="F61" s="99" t="s">
        <v>22</v>
      </c>
      <c r="G61" s="87">
        <f t="shared" si="52"/>
        <v>128</v>
      </c>
      <c r="H61" s="23">
        <f t="shared" si="61"/>
        <v>338287.8125</v>
      </c>
      <c r="I61" s="88">
        <f t="shared" si="53"/>
        <v>43300840</v>
      </c>
      <c r="J61" s="87">
        <f t="shared" si="54"/>
        <v>321</v>
      </c>
      <c r="K61" s="23">
        <f t="shared" si="62"/>
        <v>338287.85</v>
      </c>
      <c r="L61" s="88">
        <f t="shared" ref="L61:M61" si="65">L131+L216</f>
        <v>108590399.84999999</v>
      </c>
      <c r="M61" s="87">
        <f t="shared" si="65"/>
        <v>321</v>
      </c>
      <c r="N61" s="23">
        <f t="shared" si="64"/>
        <v>310146.1214953271</v>
      </c>
      <c r="O61" s="88">
        <f t="shared" si="58"/>
        <v>99556905</v>
      </c>
      <c r="P61" s="23">
        <f t="shared" si="46"/>
        <v>-193</v>
      </c>
      <c r="Q61" s="27">
        <f t="shared" si="47"/>
        <v>2.5078125</v>
      </c>
      <c r="R61" s="23">
        <f t="shared" si="59"/>
        <v>-56256065</v>
      </c>
      <c r="S61" s="27">
        <f t="shared" si="60"/>
        <v>2.2991910780483704</v>
      </c>
    </row>
    <row r="62" spans="1:19" s="6" customFormat="1" ht="48.75" customHeight="1">
      <c r="A62" s="97" t="s">
        <v>210</v>
      </c>
      <c r="B62" s="70" t="s">
        <v>211</v>
      </c>
      <c r="C62" s="185"/>
      <c r="D62" s="95" t="s">
        <v>212</v>
      </c>
      <c r="E62" s="89" t="s">
        <v>213</v>
      </c>
      <c r="F62" s="99" t="s">
        <v>22</v>
      </c>
      <c r="G62" s="87">
        <f t="shared" si="52"/>
        <v>320</v>
      </c>
      <c r="H62" s="23">
        <f t="shared" si="61"/>
        <v>266066.46875</v>
      </c>
      <c r="I62" s="88">
        <f t="shared" si="53"/>
        <v>85141270</v>
      </c>
      <c r="J62" s="87">
        <f t="shared" si="54"/>
        <v>120</v>
      </c>
      <c r="K62" s="23">
        <f t="shared" si="62"/>
        <v>271819.60800000001</v>
      </c>
      <c r="L62" s="88">
        <f t="shared" ref="L62:M62" si="66">L132+L217</f>
        <v>32618352.960000001</v>
      </c>
      <c r="M62" s="87">
        <f t="shared" si="66"/>
        <v>120</v>
      </c>
      <c r="N62" s="23">
        <f t="shared" si="64"/>
        <v>249609.60833333334</v>
      </c>
      <c r="O62" s="88">
        <f t="shared" si="58"/>
        <v>29953153</v>
      </c>
      <c r="P62" s="23">
        <f t="shared" si="46"/>
        <v>200</v>
      </c>
      <c r="Q62" s="27">
        <f t="shared" si="47"/>
        <v>0.375</v>
      </c>
      <c r="R62" s="23">
        <f t="shared" si="59"/>
        <v>55188117</v>
      </c>
      <c r="S62" s="27">
        <f t="shared" si="60"/>
        <v>0.3518053348276341</v>
      </c>
    </row>
    <row r="63" spans="1:19" s="6" customFormat="1" ht="33.950000000000003" customHeight="1">
      <c r="A63" s="79" t="s">
        <v>214</v>
      </c>
      <c r="B63" s="100" t="s">
        <v>215</v>
      </c>
      <c r="C63" s="186" t="s">
        <v>25</v>
      </c>
      <c r="D63" s="91" t="s">
        <v>216</v>
      </c>
      <c r="E63" s="82" t="s">
        <v>217</v>
      </c>
      <c r="F63" s="34" t="s">
        <v>18</v>
      </c>
      <c r="G63" s="34" t="s">
        <v>18</v>
      </c>
      <c r="H63" s="34" t="s">
        <v>18</v>
      </c>
      <c r="I63" s="31">
        <f>I64+I68+I70</f>
        <v>395636200</v>
      </c>
      <c r="J63" s="34" t="s">
        <v>18</v>
      </c>
      <c r="K63" s="34" t="s">
        <v>18</v>
      </c>
      <c r="L63" s="31">
        <f>L64+L68+L70</f>
        <v>333473333.39999998</v>
      </c>
      <c r="M63" s="34" t="s">
        <v>18</v>
      </c>
      <c r="N63" s="34" t="s">
        <v>18</v>
      </c>
      <c r="O63" s="31">
        <f>O64+O68+O70</f>
        <v>266497814.48000002</v>
      </c>
      <c r="P63" s="34" t="s">
        <v>18</v>
      </c>
      <c r="Q63" s="34" t="s">
        <v>18</v>
      </c>
      <c r="R63" s="31">
        <f t="shared" si="59"/>
        <v>129138385.51999998</v>
      </c>
      <c r="S63" s="35">
        <f t="shared" si="60"/>
        <v>0.67359310012582274</v>
      </c>
    </row>
    <row r="64" spans="1:19" s="6" customFormat="1" ht="33.950000000000003" customHeight="1">
      <c r="A64" s="101" t="s">
        <v>218</v>
      </c>
      <c r="B64" s="102" t="s">
        <v>219</v>
      </c>
      <c r="C64" s="187"/>
      <c r="D64" s="93" t="s">
        <v>220</v>
      </c>
      <c r="E64" s="78" t="s">
        <v>221</v>
      </c>
      <c r="F64" s="16" t="s">
        <v>66</v>
      </c>
      <c r="G64" s="29">
        <f>G65+G66</f>
        <v>20348</v>
      </c>
      <c r="H64" s="23">
        <f t="shared" ref="H64:H74" si="67">IF(G64&lt;&gt;0,I64/G64,0)</f>
        <v>1946.0290937684292</v>
      </c>
      <c r="I64" s="23">
        <f>I65+I66</f>
        <v>39597800</v>
      </c>
      <c r="J64" s="29">
        <f>J65+J66</f>
        <v>4598</v>
      </c>
      <c r="K64" s="23">
        <f t="shared" ref="K64:K70" si="68">IF(J64&lt;&gt;0,L64/J64,0)</f>
        <v>4633.3976076555027</v>
      </c>
      <c r="L64" s="23">
        <f>L65+L66</f>
        <v>21304362.200000003</v>
      </c>
      <c r="M64" s="29">
        <f>M65+M66</f>
        <v>4598</v>
      </c>
      <c r="N64" s="23">
        <f t="shared" ref="N64:N70" si="69">IF(M64&lt;&gt;0,O64/M64,0)</f>
        <v>3001.8305785123966</v>
      </c>
      <c r="O64" s="23">
        <f>O65+O66</f>
        <v>13802417</v>
      </c>
      <c r="P64" s="23">
        <f t="shared" ref="P64:P70" si="70">G64-M64</f>
        <v>15750</v>
      </c>
      <c r="Q64" s="27">
        <f t="shared" ref="Q64:Q70" si="71">IF(G64&lt;&gt;0,M64/G64,0)</f>
        <v>0.22596815411834087</v>
      </c>
      <c r="R64" s="23">
        <f t="shared" si="59"/>
        <v>25795383</v>
      </c>
      <c r="S64" s="27">
        <f t="shared" si="60"/>
        <v>0.34856524857441573</v>
      </c>
    </row>
    <row r="65" spans="1:255" s="6" customFormat="1" ht="50.1" customHeight="1">
      <c r="A65" s="51" t="s">
        <v>222</v>
      </c>
      <c r="B65" s="102" t="s">
        <v>223</v>
      </c>
      <c r="C65" s="187"/>
      <c r="D65" s="93" t="s">
        <v>224</v>
      </c>
      <c r="E65" s="78" t="s">
        <v>225</v>
      </c>
      <c r="F65" s="16" t="s">
        <v>66</v>
      </c>
      <c r="G65" s="87">
        <f>G158</f>
        <v>14922</v>
      </c>
      <c r="H65" s="23">
        <f t="shared" si="67"/>
        <v>945.99919581825498</v>
      </c>
      <c r="I65" s="88">
        <f t="shared" ref="I65:J67" si="72">I158</f>
        <v>14116200</v>
      </c>
      <c r="J65" s="87">
        <f t="shared" si="72"/>
        <v>77</v>
      </c>
      <c r="K65" s="23">
        <f t="shared" si="68"/>
        <v>946</v>
      </c>
      <c r="L65" s="88">
        <f t="shared" ref="L65:M69" si="73">L158</f>
        <v>72842</v>
      </c>
      <c r="M65" s="87">
        <f t="shared" si="73"/>
        <v>77</v>
      </c>
      <c r="N65" s="23">
        <f t="shared" si="69"/>
        <v>962.50649350649348</v>
      </c>
      <c r="O65" s="88">
        <f>O158</f>
        <v>74113</v>
      </c>
      <c r="P65" s="23">
        <f t="shared" si="70"/>
        <v>14845</v>
      </c>
      <c r="Q65" s="27">
        <f t="shared" si="71"/>
        <v>5.1601661975606483E-3</v>
      </c>
      <c r="R65" s="23">
        <f t="shared" si="59"/>
        <v>14042087</v>
      </c>
      <c r="S65" s="27">
        <f t="shared" si="60"/>
        <v>5.2502089797537583E-3</v>
      </c>
    </row>
    <row r="66" spans="1:255" s="6" customFormat="1" ht="33.950000000000003" customHeight="1">
      <c r="A66" s="51" t="s">
        <v>226</v>
      </c>
      <c r="B66" s="102" t="s">
        <v>227</v>
      </c>
      <c r="C66" s="187"/>
      <c r="D66" s="93" t="s">
        <v>228</v>
      </c>
      <c r="E66" s="78" t="s">
        <v>229</v>
      </c>
      <c r="F66" s="16" t="s">
        <v>66</v>
      </c>
      <c r="G66" s="87">
        <f>G159</f>
        <v>5426</v>
      </c>
      <c r="H66" s="23">
        <f t="shared" si="67"/>
        <v>4696.203464799115</v>
      </c>
      <c r="I66" s="88">
        <f t="shared" si="72"/>
        <v>25481600</v>
      </c>
      <c r="J66" s="87">
        <f t="shared" si="72"/>
        <v>4521</v>
      </c>
      <c r="K66" s="23">
        <f t="shared" si="68"/>
        <v>4696.2000000000007</v>
      </c>
      <c r="L66" s="88">
        <f t="shared" si="73"/>
        <v>21231520.200000003</v>
      </c>
      <c r="M66" s="87">
        <f t="shared" si="73"/>
        <v>4521</v>
      </c>
      <c r="N66" s="23">
        <f t="shared" si="69"/>
        <v>3036.5635921256358</v>
      </c>
      <c r="O66" s="88">
        <f>O159</f>
        <v>13728304</v>
      </c>
      <c r="P66" s="23">
        <f t="shared" si="70"/>
        <v>905</v>
      </c>
      <c r="Q66" s="27">
        <f t="shared" si="71"/>
        <v>0.83321046811647625</v>
      </c>
      <c r="R66" s="23">
        <f t="shared" si="59"/>
        <v>11753296</v>
      </c>
      <c r="S66" s="27">
        <f t="shared" si="60"/>
        <v>0.53875361044832348</v>
      </c>
    </row>
    <row r="67" spans="1:255" s="6" customFormat="1" ht="24" customHeight="1">
      <c r="A67" s="51"/>
      <c r="B67" s="103" t="s">
        <v>230</v>
      </c>
      <c r="C67" s="187"/>
      <c r="D67" s="95" t="s">
        <v>231</v>
      </c>
      <c r="E67" s="89" t="s">
        <v>232</v>
      </c>
      <c r="F67" s="99" t="s">
        <v>66</v>
      </c>
      <c r="G67" s="87">
        <f>G160</f>
        <v>205</v>
      </c>
      <c r="H67" s="23">
        <f t="shared" ref="H67" si="74">IF(G67&lt;&gt;0,I67/G67,0)</f>
        <v>4696.2</v>
      </c>
      <c r="I67" s="88">
        <f t="shared" si="72"/>
        <v>962721</v>
      </c>
      <c r="J67" s="87">
        <f t="shared" si="72"/>
        <v>42</v>
      </c>
      <c r="K67" s="23">
        <f t="shared" ref="K67" si="75">IF(J67&lt;&gt;0,L67/J67,0)</f>
        <v>4696.2</v>
      </c>
      <c r="L67" s="88">
        <f t="shared" si="73"/>
        <v>197240.4</v>
      </c>
      <c r="M67" s="87">
        <f t="shared" si="73"/>
        <v>42</v>
      </c>
      <c r="N67" s="23">
        <f t="shared" ref="N67" si="76">IF(M67&lt;&gt;0,O67/M67,0)</f>
        <v>3852.8333333333335</v>
      </c>
      <c r="O67" s="88">
        <f>O160</f>
        <v>161819</v>
      </c>
      <c r="P67" s="23">
        <f t="shared" si="70"/>
        <v>163</v>
      </c>
      <c r="Q67" s="27">
        <f t="shared" si="71"/>
        <v>0.20487804878048779</v>
      </c>
      <c r="R67" s="23">
        <f t="shared" si="59"/>
        <v>800902</v>
      </c>
      <c r="S67" s="27">
        <f t="shared" si="60"/>
        <v>0.1680850422915881</v>
      </c>
    </row>
    <row r="68" spans="1:255" s="6" customFormat="1" ht="54" customHeight="1">
      <c r="A68" s="51" t="s">
        <v>233</v>
      </c>
      <c r="B68" s="102" t="s">
        <v>234</v>
      </c>
      <c r="C68" s="187"/>
      <c r="D68" s="93" t="s">
        <v>235</v>
      </c>
      <c r="E68" s="78" t="s">
        <v>236</v>
      </c>
      <c r="F68" s="16" t="s">
        <v>189</v>
      </c>
      <c r="G68" s="87">
        <f t="shared" ref="G68:G69" si="77">G161</f>
        <v>63513</v>
      </c>
      <c r="H68" s="23">
        <f t="shared" si="67"/>
        <v>5605.7563018594619</v>
      </c>
      <c r="I68" s="88">
        <f>I161</f>
        <v>356038400</v>
      </c>
      <c r="J68" s="87">
        <f t="shared" ref="J68:J69" si="78">J161</f>
        <v>54857</v>
      </c>
      <c r="K68" s="23">
        <f t="shared" si="68"/>
        <v>5690.5950234245402</v>
      </c>
      <c r="L68" s="88">
        <f t="shared" si="73"/>
        <v>312168971.19999999</v>
      </c>
      <c r="M68" s="87">
        <f t="shared" si="73"/>
        <v>54857</v>
      </c>
      <c r="N68" s="23">
        <f t="shared" si="69"/>
        <v>4606.4385124961264</v>
      </c>
      <c r="O68" s="88">
        <f>O161</f>
        <v>252695397.48000002</v>
      </c>
      <c r="P68" s="23">
        <f t="shared" si="70"/>
        <v>8656</v>
      </c>
      <c r="Q68" s="27">
        <f t="shared" si="71"/>
        <v>0.86371294065781812</v>
      </c>
      <c r="R68" s="23">
        <f t="shared" si="59"/>
        <v>103343002.51999998</v>
      </c>
      <c r="S68" s="27">
        <f t="shared" si="60"/>
        <v>0.70974197580935094</v>
      </c>
    </row>
    <row r="69" spans="1:255" s="6" customFormat="1" ht="29.25" customHeight="1">
      <c r="A69" s="51"/>
      <c r="B69" s="103" t="s">
        <v>230</v>
      </c>
      <c r="C69" s="187"/>
      <c r="D69" s="95" t="s">
        <v>237</v>
      </c>
      <c r="E69" s="89" t="s">
        <v>238</v>
      </c>
      <c r="F69" s="99" t="s">
        <v>189</v>
      </c>
      <c r="G69" s="87">
        <f t="shared" si="77"/>
        <v>1393</v>
      </c>
      <c r="H69" s="23">
        <f t="shared" ref="H69" si="79">IF(G69&lt;&gt;0,I69/G69,0)</f>
        <v>7276.5</v>
      </c>
      <c r="I69" s="88">
        <f>I162</f>
        <v>10136164.5</v>
      </c>
      <c r="J69" s="87">
        <f t="shared" si="78"/>
        <v>886</v>
      </c>
      <c r="K69" s="23">
        <f t="shared" ref="K69" si="80">IF(J69&lt;&gt;0,L69/J69,0)</f>
        <v>7072.8656884875845</v>
      </c>
      <c r="L69" s="88">
        <f t="shared" si="73"/>
        <v>6266559</v>
      </c>
      <c r="M69" s="87">
        <f t="shared" si="73"/>
        <v>886</v>
      </c>
      <c r="N69" s="23">
        <f t="shared" ref="N69" si="81">IF(M69&lt;&gt;0,O69/M69,0)</f>
        <v>5802.6873589164788</v>
      </c>
      <c r="O69" s="88">
        <f>O162</f>
        <v>5141181</v>
      </c>
      <c r="P69" s="23">
        <f t="shared" si="70"/>
        <v>507</v>
      </c>
      <c r="Q69" s="27">
        <f t="shared" si="71"/>
        <v>0.63603732950466618</v>
      </c>
      <c r="R69" s="23">
        <f t="shared" si="59"/>
        <v>4994983.5</v>
      </c>
      <c r="S69" s="27">
        <f t="shared" si="60"/>
        <v>0.50721167755318097</v>
      </c>
    </row>
    <row r="70" spans="1:255" s="6" customFormat="1" ht="24.95" customHeight="1">
      <c r="A70" s="51" t="s">
        <v>239</v>
      </c>
      <c r="B70" s="104" t="s">
        <v>240</v>
      </c>
      <c r="C70" s="188"/>
      <c r="D70" s="105" t="s">
        <v>241</v>
      </c>
      <c r="E70" s="78" t="s">
        <v>242</v>
      </c>
      <c r="F70" s="16" t="s">
        <v>21</v>
      </c>
      <c r="G70" s="87">
        <f>G163</f>
        <v>0</v>
      </c>
      <c r="H70" s="23">
        <f t="shared" si="67"/>
        <v>0</v>
      </c>
      <c r="I70" s="88">
        <f t="shared" ref="I70" si="82">I163</f>
        <v>0</v>
      </c>
      <c r="J70" s="87">
        <f>J163</f>
        <v>0</v>
      </c>
      <c r="K70" s="23">
        <f t="shared" si="68"/>
        <v>0</v>
      </c>
      <c r="L70" s="88">
        <f t="shared" ref="L70" si="83">L163</f>
        <v>0</v>
      </c>
      <c r="M70" s="87">
        <f>M163</f>
        <v>0</v>
      </c>
      <c r="N70" s="23">
        <f t="shared" si="69"/>
        <v>0</v>
      </c>
      <c r="O70" s="88">
        <f t="shared" ref="O70" si="84">O163</f>
        <v>0</v>
      </c>
      <c r="P70" s="23">
        <f t="shared" si="70"/>
        <v>0</v>
      </c>
      <c r="Q70" s="27">
        <f t="shared" si="71"/>
        <v>0</v>
      </c>
      <c r="R70" s="23">
        <f t="shared" si="59"/>
        <v>0</v>
      </c>
      <c r="S70" s="27">
        <f t="shared" si="60"/>
        <v>0</v>
      </c>
    </row>
    <row r="71" spans="1:255" s="6" customFormat="1" ht="33.950000000000003" customHeight="1">
      <c r="A71" s="79" t="s">
        <v>243</v>
      </c>
      <c r="B71" s="106" t="s">
        <v>244</v>
      </c>
      <c r="C71" s="189" t="s">
        <v>25</v>
      </c>
      <c r="D71" s="91" t="s">
        <v>245</v>
      </c>
      <c r="E71" s="107" t="s">
        <v>246</v>
      </c>
      <c r="F71" s="34" t="s">
        <v>18</v>
      </c>
      <c r="G71" s="34" t="s">
        <v>18</v>
      </c>
      <c r="H71" s="34" t="s">
        <v>18</v>
      </c>
      <c r="I71" s="23">
        <f>SUM(I72:I74)</f>
        <v>620229500</v>
      </c>
      <c r="J71" s="34" t="s">
        <v>18</v>
      </c>
      <c r="K71" s="34" t="s">
        <v>18</v>
      </c>
      <c r="L71" s="23">
        <f>SUM(L72:L74)</f>
        <v>444505278.19</v>
      </c>
      <c r="M71" s="34" t="s">
        <v>18</v>
      </c>
      <c r="N71" s="34" t="s">
        <v>18</v>
      </c>
      <c r="O71" s="23">
        <f>SUM(O72:O74)</f>
        <v>446938384</v>
      </c>
      <c r="P71" s="31" t="s">
        <v>18</v>
      </c>
      <c r="Q71" s="31" t="s">
        <v>18</v>
      </c>
      <c r="R71" s="23">
        <f t="shared" si="59"/>
        <v>173291116</v>
      </c>
      <c r="S71" s="27">
        <f t="shared" si="60"/>
        <v>0.72060162246394277</v>
      </c>
    </row>
    <row r="72" spans="1:255" s="6" customFormat="1" ht="24.95" customHeight="1">
      <c r="A72" s="51" t="s">
        <v>247</v>
      </c>
      <c r="B72" s="108" t="s">
        <v>248</v>
      </c>
      <c r="C72" s="190"/>
      <c r="D72" s="109" t="s">
        <v>249</v>
      </c>
      <c r="E72" s="110" t="s">
        <v>250</v>
      </c>
      <c r="F72" s="111" t="s">
        <v>47</v>
      </c>
      <c r="G72" s="29">
        <f>G134+G219</f>
        <v>3098</v>
      </c>
      <c r="H72" s="23">
        <f t="shared" si="67"/>
        <v>34266.791478373147</v>
      </c>
      <c r="I72" s="112">
        <f t="shared" ref="I72:J74" si="85">I134+I219</f>
        <v>106158520</v>
      </c>
      <c r="J72" s="29">
        <f t="shared" si="85"/>
        <v>1923</v>
      </c>
      <c r="K72" s="23">
        <f t="shared" ref="K72:K74" si="86">IF(J72&lt;&gt;0,L72/J72,0)</f>
        <v>31344.717212688509</v>
      </c>
      <c r="L72" s="112">
        <f t="shared" ref="L72:M74" si="87">L134+L219</f>
        <v>60275891.200000003</v>
      </c>
      <c r="M72" s="29">
        <f t="shared" si="87"/>
        <v>1923</v>
      </c>
      <c r="N72" s="23">
        <f t="shared" ref="N72:N74" si="88">IF(M72&lt;&gt;0,O72/M72,0)</f>
        <v>36532.063962558503</v>
      </c>
      <c r="O72" s="112">
        <f>O134+O219</f>
        <v>70251159</v>
      </c>
      <c r="P72" s="23">
        <f>G72-M72</f>
        <v>1175</v>
      </c>
      <c r="Q72" s="27">
        <f>IF(G72&lt;&gt;0,M72/G72,0)</f>
        <v>0.62072304712717885</v>
      </c>
      <c r="R72" s="23">
        <f t="shared" si="59"/>
        <v>35907361</v>
      </c>
      <c r="S72" s="27">
        <f t="shared" si="60"/>
        <v>0.6617571439390828</v>
      </c>
    </row>
    <row r="73" spans="1:255" s="6" customFormat="1" ht="50.1" customHeight="1">
      <c r="A73" s="51" t="s">
        <v>251</v>
      </c>
      <c r="B73" s="108" t="s">
        <v>252</v>
      </c>
      <c r="C73" s="190"/>
      <c r="D73" s="113" t="s">
        <v>253</v>
      </c>
      <c r="E73" s="110" t="s">
        <v>254</v>
      </c>
      <c r="F73" s="111" t="s">
        <v>21</v>
      </c>
      <c r="G73" s="29">
        <f>G135+G220</f>
        <v>1835</v>
      </c>
      <c r="H73" s="23">
        <f t="shared" si="67"/>
        <v>68815.640326975481</v>
      </c>
      <c r="I73" s="112">
        <f t="shared" si="85"/>
        <v>126276700</v>
      </c>
      <c r="J73" s="29">
        <f t="shared" si="85"/>
        <v>1393</v>
      </c>
      <c r="K73" s="23">
        <f t="shared" si="86"/>
        <v>64860.146834170846</v>
      </c>
      <c r="L73" s="112">
        <f t="shared" si="87"/>
        <v>90350184.539999992</v>
      </c>
      <c r="M73" s="29">
        <f t="shared" si="87"/>
        <v>1393</v>
      </c>
      <c r="N73" s="23">
        <f t="shared" si="88"/>
        <v>68165.656137832018</v>
      </c>
      <c r="O73" s="112">
        <f>O135+O220</f>
        <v>94954759</v>
      </c>
      <c r="P73" s="23">
        <f>G73-M73</f>
        <v>442</v>
      </c>
      <c r="Q73" s="27">
        <f>IF(G73&lt;&gt;0,M73/G73,0)</f>
        <v>0.75912806539509536</v>
      </c>
      <c r="R73" s="23">
        <f t="shared" si="59"/>
        <v>31321941</v>
      </c>
      <c r="S73" s="27">
        <f t="shared" si="60"/>
        <v>0.75195787504741574</v>
      </c>
    </row>
    <row r="74" spans="1:255" s="6" customFormat="1" ht="50.1" customHeight="1">
      <c r="A74" s="51" t="s">
        <v>255</v>
      </c>
      <c r="B74" s="108" t="s">
        <v>256</v>
      </c>
      <c r="C74" s="191"/>
      <c r="D74" s="113" t="s">
        <v>257</v>
      </c>
      <c r="E74" s="110" t="s">
        <v>258</v>
      </c>
      <c r="F74" s="111" t="s">
        <v>22</v>
      </c>
      <c r="G74" s="29">
        <f>G136+G221</f>
        <v>3828</v>
      </c>
      <c r="H74" s="23">
        <f t="shared" si="67"/>
        <v>101304.67084639499</v>
      </c>
      <c r="I74" s="112">
        <f t="shared" si="85"/>
        <v>387794280</v>
      </c>
      <c r="J74" s="29">
        <f t="shared" si="85"/>
        <v>1954</v>
      </c>
      <c r="K74" s="23">
        <f t="shared" si="86"/>
        <v>150398.77300409417</v>
      </c>
      <c r="L74" s="112">
        <f t="shared" si="87"/>
        <v>293879202.44999999</v>
      </c>
      <c r="M74" s="29">
        <f t="shared" si="87"/>
        <v>1954</v>
      </c>
      <c r="N74" s="23">
        <f t="shared" si="88"/>
        <v>144182.42886386899</v>
      </c>
      <c r="O74" s="112">
        <f>O136+O221</f>
        <v>281732466</v>
      </c>
      <c r="P74" s="23">
        <f>G74-M74</f>
        <v>1874</v>
      </c>
      <c r="Q74" s="27">
        <f>IF(G74&lt;&gt;0,M74/G74,0)</f>
        <v>0.5104493207941484</v>
      </c>
      <c r="R74" s="23">
        <f t="shared" si="59"/>
        <v>106061814</v>
      </c>
      <c r="S74" s="27">
        <f t="shared" si="60"/>
        <v>0.72649979777937934</v>
      </c>
    </row>
    <row r="75" spans="1:255" s="6" customFormat="1" ht="57.75" customHeight="1">
      <c r="A75" s="33" t="s">
        <v>259</v>
      </c>
      <c r="B75" s="114" t="s">
        <v>260</v>
      </c>
      <c r="C75" s="115" t="s">
        <v>25</v>
      </c>
      <c r="D75" s="116" t="s">
        <v>261</v>
      </c>
      <c r="E75" s="107" t="s">
        <v>262</v>
      </c>
      <c r="F75" s="34" t="s">
        <v>18</v>
      </c>
      <c r="G75" s="34" t="s">
        <v>18</v>
      </c>
      <c r="H75" s="34" t="s">
        <v>18</v>
      </c>
      <c r="I75" s="31">
        <f>I76+I77</f>
        <v>375419070</v>
      </c>
      <c r="J75" s="34" t="s">
        <v>18</v>
      </c>
      <c r="K75" s="34" t="s">
        <v>18</v>
      </c>
      <c r="L75" s="31">
        <f>L76+L77</f>
        <v>0</v>
      </c>
      <c r="M75" s="34" t="s">
        <v>18</v>
      </c>
      <c r="N75" s="34" t="s">
        <v>18</v>
      </c>
      <c r="O75" s="31">
        <f>O76+O77</f>
        <v>258374326.26999998</v>
      </c>
      <c r="P75" s="34" t="s">
        <v>18</v>
      </c>
      <c r="Q75" s="34" t="s">
        <v>18</v>
      </c>
      <c r="R75" s="31">
        <f t="shared" si="59"/>
        <v>117044743.73000002</v>
      </c>
      <c r="S75" s="35">
        <f t="shared" si="60"/>
        <v>0.68822909360997564</v>
      </c>
      <c r="GV75" s="117"/>
      <c r="GW75" s="117"/>
      <c r="GX75" s="117"/>
      <c r="GY75" s="117"/>
      <c r="GZ75" s="117"/>
      <c r="HA75" s="117"/>
      <c r="HB75" s="117"/>
      <c r="HC75" s="117"/>
      <c r="HD75" s="117"/>
      <c r="HE75" s="117"/>
      <c r="HF75" s="117"/>
      <c r="HG75" s="117"/>
      <c r="HH75" s="117"/>
      <c r="HI75" s="117"/>
      <c r="HJ75" s="117"/>
      <c r="HK75" s="117"/>
      <c r="HL75" s="117"/>
      <c r="HM75" s="117"/>
      <c r="HN75" s="117"/>
      <c r="HO75" s="117"/>
      <c r="HP75" s="117"/>
      <c r="HQ75" s="117"/>
      <c r="HR75" s="117"/>
      <c r="HS75" s="117"/>
      <c r="HT75" s="117"/>
      <c r="HU75" s="117"/>
      <c r="HV75" s="117"/>
      <c r="HW75" s="117"/>
      <c r="HX75" s="117"/>
      <c r="HY75" s="117"/>
      <c r="HZ75" s="117"/>
      <c r="IA75" s="117"/>
      <c r="IB75" s="117"/>
      <c r="IC75" s="117"/>
      <c r="ID75" s="117"/>
      <c r="IE75" s="117"/>
      <c r="IF75" s="117"/>
      <c r="IG75" s="117"/>
      <c r="IH75" s="117"/>
      <c r="II75" s="117"/>
      <c r="IJ75" s="117"/>
      <c r="IK75" s="117"/>
      <c r="IL75" s="117"/>
      <c r="IM75" s="117"/>
      <c r="IN75" s="117"/>
      <c r="IO75" s="117"/>
      <c r="IP75" s="117"/>
      <c r="IQ75" s="117"/>
      <c r="IR75" s="117"/>
      <c r="IS75" s="117"/>
      <c r="IT75" s="117"/>
      <c r="IU75" s="117"/>
    </row>
    <row r="76" spans="1:255" s="5" customFormat="1" ht="24.95" customHeight="1">
      <c r="A76" s="36"/>
      <c r="B76" s="192" t="s">
        <v>263</v>
      </c>
      <c r="C76" s="193"/>
      <c r="D76" s="194"/>
      <c r="E76" s="110" t="s">
        <v>264</v>
      </c>
      <c r="F76" s="29" t="s">
        <v>18</v>
      </c>
      <c r="G76" s="29" t="s">
        <v>18</v>
      </c>
      <c r="H76" s="29" t="s">
        <v>18</v>
      </c>
      <c r="I76" s="24">
        <v>155785000</v>
      </c>
      <c r="J76" s="29" t="s">
        <v>18</v>
      </c>
      <c r="K76" s="29" t="s">
        <v>18</v>
      </c>
      <c r="L76" s="24">
        <v>0</v>
      </c>
      <c r="M76" s="29" t="s">
        <v>18</v>
      </c>
      <c r="N76" s="29" t="s">
        <v>18</v>
      </c>
      <c r="O76" s="24">
        <v>101875132.08</v>
      </c>
      <c r="P76" s="29" t="s">
        <v>18</v>
      </c>
      <c r="Q76" s="29" t="s">
        <v>18</v>
      </c>
      <c r="R76" s="23">
        <f t="shared" si="59"/>
        <v>53909867.920000002</v>
      </c>
      <c r="S76" s="27">
        <f t="shared" si="60"/>
        <v>0.65394699155887925</v>
      </c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5" customFormat="1" ht="53.25" customHeight="1">
      <c r="A77" s="36"/>
      <c r="B77" s="118" t="s">
        <v>265</v>
      </c>
      <c r="C77" s="115" t="s">
        <v>25</v>
      </c>
      <c r="D77" s="21" t="s">
        <v>266</v>
      </c>
      <c r="E77" s="110" t="s">
        <v>267</v>
      </c>
      <c r="F77" s="29" t="s">
        <v>18</v>
      </c>
      <c r="G77" s="29" t="s">
        <v>18</v>
      </c>
      <c r="H77" s="29" t="s">
        <v>18</v>
      </c>
      <c r="I77" s="119">
        <f>I137+I164+I222</f>
        <v>219634070</v>
      </c>
      <c r="J77" s="29" t="s">
        <v>18</v>
      </c>
      <c r="K77" s="29" t="s">
        <v>18</v>
      </c>
      <c r="L77" s="119">
        <f>L137+L164+L222</f>
        <v>0</v>
      </c>
      <c r="M77" s="29" t="s">
        <v>18</v>
      </c>
      <c r="N77" s="29" t="s">
        <v>18</v>
      </c>
      <c r="O77" s="119">
        <f>O137+O164+O222</f>
        <v>156499194.19</v>
      </c>
      <c r="P77" s="29" t="s">
        <v>18</v>
      </c>
      <c r="Q77" s="29" t="s">
        <v>18</v>
      </c>
      <c r="R77" s="23">
        <f t="shared" si="59"/>
        <v>63134875.810000002</v>
      </c>
      <c r="S77" s="27">
        <f t="shared" si="60"/>
        <v>0.71254516291575343</v>
      </c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6" customFormat="1" ht="88.5" customHeight="1">
      <c r="A78" s="33" t="s">
        <v>268</v>
      </c>
      <c r="B78" s="195" t="s">
        <v>269</v>
      </c>
      <c r="C78" s="196"/>
      <c r="D78" s="197"/>
      <c r="E78" s="107" t="s">
        <v>270</v>
      </c>
      <c r="F78" s="34" t="s">
        <v>18</v>
      </c>
      <c r="G78" s="34" t="s">
        <v>18</v>
      </c>
      <c r="H78" s="34" t="s">
        <v>18</v>
      </c>
      <c r="I78" s="24">
        <v>105683699.99999999</v>
      </c>
      <c r="J78" s="34" t="s">
        <v>18</v>
      </c>
      <c r="K78" s="34" t="s">
        <v>18</v>
      </c>
      <c r="L78" s="34" t="s">
        <v>18</v>
      </c>
      <c r="M78" s="34" t="s">
        <v>18</v>
      </c>
      <c r="N78" s="34" t="s">
        <v>18</v>
      </c>
      <c r="O78" s="24">
        <v>14792158.319999998</v>
      </c>
      <c r="P78" s="34" t="s">
        <v>18</v>
      </c>
      <c r="Q78" s="34" t="s">
        <v>18</v>
      </c>
      <c r="R78" s="31">
        <f t="shared" si="59"/>
        <v>90891541.679999992</v>
      </c>
      <c r="S78" s="35">
        <f t="shared" si="60"/>
        <v>0.13996631760621553</v>
      </c>
      <c r="GV78" s="117"/>
      <c r="GW78" s="117"/>
      <c r="GX78" s="117"/>
      <c r="GY78" s="117"/>
      <c r="GZ78" s="117"/>
      <c r="HA78" s="117"/>
      <c r="HB78" s="117"/>
      <c r="HC78" s="117"/>
      <c r="HD78" s="117"/>
      <c r="HE78" s="117"/>
      <c r="HF78" s="117"/>
      <c r="HG78" s="117"/>
      <c r="HH78" s="117"/>
      <c r="HI78" s="117"/>
      <c r="HJ78" s="117"/>
      <c r="HK78" s="117"/>
      <c r="HL78" s="117"/>
      <c r="HM78" s="117"/>
      <c r="HN78" s="117"/>
      <c r="HO78" s="117"/>
      <c r="HP78" s="117"/>
      <c r="HQ78" s="117"/>
      <c r="HR78" s="117"/>
      <c r="HS78" s="117"/>
      <c r="HT78" s="117"/>
      <c r="HU78" s="117"/>
      <c r="HV78" s="117"/>
      <c r="HW78" s="117"/>
      <c r="HX78" s="117"/>
      <c r="HY78" s="117"/>
      <c r="HZ78" s="117"/>
      <c r="IA78" s="117"/>
      <c r="IB78" s="117"/>
      <c r="IC78" s="117"/>
      <c r="ID78" s="117"/>
      <c r="IE78" s="117"/>
      <c r="IF78" s="117"/>
      <c r="IG78" s="117"/>
      <c r="IH78" s="117"/>
      <c r="II78" s="117"/>
      <c r="IJ78" s="117"/>
      <c r="IK78" s="117"/>
      <c r="IL78" s="117"/>
      <c r="IM78" s="117"/>
      <c r="IN78" s="117"/>
      <c r="IO78" s="117"/>
      <c r="IP78" s="117"/>
      <c r="IQ78" s="117"/>
      <c r="IR78" s="117"/>
      <c r="IS78" s="117"/>
      <c r="IT78" s="117"/>
      <c r="IU78" s="117"/>
    </row>
    <row r="79" spans="1:255" s="6" customFormat="1" ht="33" customHeight="1">
      <c r="A79" s="33"/>
      <c r="B79" s="195" t="s">
        <v>271</v>
      </c>
      <c r="C79" s="196"/>
      <c r="D79" s="197"/>
      <c r="E79" s="107"/>
      <c r="F79" s="34"/>
      <c r="G79" s="34"/>
      <c r="H79" s="34"/>
      <c r="I79" s="31"/>
      <c r="J79" s="34"/>
      <c r="K79" s="34"/>
      <c r="L79" s="31"/>
      <c r="M79" s="34"/>
      <c r="N79" s="34"/>
      <c r="O79" s="31"/>
      <c r="P79" s="29"/>
      <c r="Q79" s="29"/>
      <c r="R79" s="23"/>
      <c r="S79" s="27"/>
      <c r="GV79" s="117"/>
      <c r="GW79" s="117"/>
      <c r="GX79" s="117"/>
      <c r="GY79" s="117"/>
      <c r="GZ79" s="117"/>
      <c r="HA79" s="117"/>
      <c r="HB79" s="117"/>
      <c r="HC79" s="117"/>
      <c r="HD79" s="117"/>
      <c r="HE79" s="117"/>
      <c r="HF79" s="117"/>
      <c r="HG79" s="117"/>
      <c r="HH79" s="117"/>
      <c r="HI79" s="117"/>
      <c r="HJ79" s="117"/>
      <c r="HK79" s="117"/>
      <c r="HL79" s="117"/>
      <c r="HM79" s="117"/>
      <c r="HN79" s="117"/>
      <c r="HO79" s="117"/>
      <c r="HP79" s="117"/>
      <c r="HQ79" s="117"/>
      <c r="HR79" s="117"/>
      <c r="HS79" s="117"/>
      <c r="HT79" s="117"/>
      <c r="HU79" s="117"/>
      <c r="HV79" s="117"/>
      <c r="HW79" s="117"/>
      <c r="HX79" s="117"/>
      <c r="HY79" s="117"/>
      <c r="HZ79" s="117"/>
      <c r="IA79" s="117"/>
      <c r="IB79" s="117"/>
      <c r="IC79" s="117"/>
      <c r="ID79" s="117"/>
      <c r="IE79" s="117"/>
      <c r="IF79" s="117"/>
      <c r="IG79" s="117"/>
      <c r="IH79" s="117"/>
      <c r="II79" s="117"/>
      <c r="IJ79" s="117"/>
      <c r="IK79" s="117"/>
      <c r="IL79" s="117"/>
      <c r="IM79" s="117"/>
      <c r="IN79" s="117"/>
      <c r="IO79" s="117"/>
      <c r="IP79" s="117"/>
      <c r="IQ79" s="117"/>
      <c r="IR79" s="117"/>
      <c r="IS79" s="117"/>
      <c r="IT79" s="117"/>
      <c r="IU79" s="117"/>
    </row>
    <row r="80" spans="1:255" s="6" customFormat="1" ht="48.75" customHeight="1">
      <c r="A80" s="120" t="s">
        <v>272</v>
      </c>
      <c r="B80" s="121" t="s">
        <v>273</v>
      </c>
      <c r="C80" s="39" t="s">
        <v>25</v>
      </c>
      <c r="D80" s="122" t="s">
        <v>274</v>
      </c>
      <c r="E80" s="123" t="s">
        <v>275</v>
      </c>
      <c r="F80" s="42" t="s">
        <v>18</v>
      </c>
      <c r="G80" s="42" t="s">
        <v>18</v>
      </c>
      <c r="H80" s="42" t="s">
        <v>18</v>
      </c>
      <c r="I80" s="43">
        <f>I81+I82+I119+I133+I137</f>
        <v>27003002200</v>
      </c>
      <c r="J80" s="42" t="s">
        <v>18</v>
      </c>
      <c r="K80" s="42" t="s">
        <v>18</v>
      </c>
      <c r="L80" s="43">
        <f>L81+L82+L119+L133+L137</f>
        <v>18420048805.389999</v>
      </c>
      <c r="M80" s="42" t="s">
        <v>18</v>
      </c>
      <c r="N80" s="42" t="s">
        <v>18</v>
      </c>
      <c r="O80" s="43">
        <f>O81+O82+O119+O133+O137</f>
        <v>18493923400.119999</v>
      </c>
      <c r="P80" s="42" t="s">
        <v>18</v>
      </c>
      <c r="Q80" s="42" t="s">
        <v>18</v>
      </c>
      <c r="R80" s="124">
        <f t="shared" ref="R80:R93" si="89">I80-O80</f>
        <v>8509078799.8800011</v>
      </c>
      <c r="S80" s="44">
        <f t="shared" ref="S80:S93" si="90">IF(I80&lt;&gt;0,O80/I80,0)</f>
        <v>0.68488397190590899</v>
      </c>
    </row>
    <row r="81" spans="1:19" s="6" customFormat="1" ht="33.950000000000003" customHeight="1">
      <c r="A81" s="33">
        <v>1</v>
      </c>
      <c r="B81" s="195" t="s">
        <v>276</v>
      </c>
      <c r="C81" s="196"/>
      <c r="D81" s="197"/>
      <c r="E81" s="107" t="s">
        <v>277</v>
      </c>
      <c r="F81" s="22" t="s">
        <v>19</v>
      </c>
      <c r="G81" s="26">
        <v>203486</v>
      </c>
      <c r="H81" s="31">
        <f>IF(G81&lt;&gt;0,I81/G81,0)</f>
        <v>8153.9999803426281</v>
      </c>
      <c r="I81" s="24">
        <v>1659224840</v>
      </c>
      <c r="J81" s="26">
        <v>110462</v>
      </c>
      <c r="K81" s="31">
        <f>IF(J81&lt;&gt;0,L81/J81,0)</f>
        <v>11150.756719052706</v>
      </c>
      <c r="L81" s="24">
        <v>1231734888.7</v>
      </c>
      <c r="M81" s="26">
        <v>110462</v>
      </c>
      <c r="N81" s="31">
        <f>IF(M81&lt;&gt;0,O81/M81,0)</f>
        <v>10732.756225760895</v>
      </c>
      <c r="O81" s="24">
        <v>1185561718.21</v>
      </c>
      <c r="P81" s="31">
        <f>G81-M81</f>
        <v>93024</v>
      </c>
      <c r="Q81" s="35">
        <f>IF(G81&lt;&gt;0,M81/G81,0)</f>
        <v>0.54284815662994013</v>
      </c>
      <c r="R81" s="31">
        <f t="shared" si="89"/>
        <v>473663121.78999996</v>
      </c>
      <c r="S81" s="35">
        <f t="shared" si="90"/>
        <v>0.71452746465030026</v>
      </c>
    </row>
    <row r="82" spans="1:19" s="6" customFormat="1" ht="24.95" customHeight="1">
      <c r="A82" s="33" t="s">
        <v>31</v>
      </c>
      <c r="B82" s="49" t="s">
        <v>32</v>
      </c>
      <c r="C82" s="198" t="s">
        <v>25</v>
      </c>
      <c r="D82" s="50" t="s">
        <v>278</v>
      </c>
      <c r="E82" s="107" t="s">
        <v>279</v>
      </c>
      <c r="F82" s="34" t="s">
        <v>18</v>
      </c>
      <c r="G82" s="34" t="s">
        <v>18</v>
      </c>
      <c r="H82" s="34" t="s">
        <v>18</v>
      </c>
      <c r="I82" s="31">
        <f>I83+I110</f>
        <v>10894375160.26</v>
      </c>
      <c r="J82" s="34" t="s">
        <v>18</v>
      </c>
      <c r="K82" s="34" t="s">
        <v>18</v>
      </c>
      <c r="L82" s="31">
        <f>L83+L110</f>
        <v>7108398084.0599995</v>
      </c>
      <c r="M82" s="34" t="s">
        <v>18</v>
      </c>
      <c r="N82" s="34" t="s">
        <v>18</v>
      </c>
      <c r="O82" s="31">
        <f>O83+O110</f>
        <v>7396604607.1300001</v>
      </c>
      <c r="P82" s="34" t="s">
        <v>18</v>
      </c>
      <c r="Q82" s="34" t="s">
        <v>18</v>
      </c>
      <c r="R82" s="31">
        <f t="shared" si="89"/>
        <v>3497770553.1300001</v>
      </c>
      <c r="S82" s="35">
        <f t="shared" si="90"/>
        <v>0.67893793800226321</v>
      </c>
    </row>
    <row r="83" spans="1:19" s="6" customFormat="1" ht="37.5" customHeight="1">
      <c r="A83" s="51" t="s">
        <v>35</v>
      </c>
      <c r="B83" s="52" t="s">
        <v>36</v>
      </c>
      <c r="C83" s="199"/>
      <c r="D83" s="56" t="s">
        <v>280</v>
      </c>
      <c r="E83" s="110" t="s">
        <v>281</v>
      </c>
      <c r="F83" s="15" t="s">
        <v>39</v>
      </c>
      <c r="G83" s="34" t="s">
        <v>18</v>
      </c>
      <c r="H83" s="34" t="s">
        <v>18</v>
      </c>
      <c r="I83" s="23">
        <f>I84+I92+I93+I103+I105+I109</f>
        <v>10449353840</v>
      </c>
      <c r="J83" s="34" t="s">
        <v>18</v>
      </c>
      <c r="K83" s="34" t="s">
        <v>18</v>
      </c>
      <c r="L83" s="23">
        <f>L84+L92+L93+L103+L105+L109</f>
        <v>6800296292.5499992</v>
      </c>
      <c r="M83" s="34" t="s">
        <v>18</v>
      </c>
      <c r="N83" s="34" t="s">
        <v>18</v>
      </c>
      <c r="O83" s="23">
        <f>O84+O92+O93+O103+O105+O109</f>
        <v>7053831012.8699999</v>
      </c>
      <c r="P83" s="29" t="s">
        <v>18</v>
      </c>
      <c r="Q83" s="29" t="s">
        <v>18</v>
      </c>
      <c r="R83" s="23">
        <f t="shared" si="89"/>
        <v>3395522827.1300001</v>
      </c>
      <c r="S83" s="27">
        <f t="shared" si="90"/>
        <v>0.6750494930957377</v>
      </c>
    </row>
    <row r="84" spans="1:19" s="6" customFormat="1" ht="33.950000000000003" customHeight="1">
      <c r="A84" s="51" t="s">
        <v>40</v>
      </c>
      <c r="B84" s="125" t="s">
        <v>282</v>
      </c>
      <c r="C84" s="200"/>
      <c r="D84" s="126" t="s">
        <v>283</v>
      </c>
      <c r="E84" s="110" t="s">
        <v>284</v>
      </c>
      <c r="F84" s="15" t="s">
        <v>39</v>
      </c>
      <c r="G84" s="57">
        <f>G85+G86+G91</f>
        <v>2109877</v>
      </c>
      <c r="H84" s="23">
        <f t="shared" ref="H84:H93" si="91">IF(G84&lt;&gt;0,I84/G84,0)</f>
        <v>2151.9446773437503</v>
      </c>
      <c r="I84" s="23">
        <f>I85+I86+I91</f>
        <v>4540338580</v>
      </c>
      <c r="J84" s="57">
        <f>J85+J86+J91</f>
        <v>2301896</v>
      </c>
      <c r="K84" s="23">
        <f t="shared" ref="K84:K93" si="92">IF(J84&lt;&gt;0,L84/J84,0)</f>
        <v>1470.1724690385665</v>
      </c>
      <c r="L84" s="23">
        <f>L85+L86+L91</f>
        <v>3384184125.79</v>
      </c>
      <c r="M84" s="57">
        <f>M85+M86+M91</f>
        <v>2301896</v>
      </c>
      <c r="N84" s="23">
        <f t="shared" ref="N84:N93" si="93">IF(M84&lt;&gt;0,O84/M84,0)</f>
        <v>1549.8182704344592</v>
      </c>
      <c r="O84" s="23">
        <f>O85+O86+O91</f>
        <v>3567520477.4400001</v>
      </c>
      <c r="P84" s="23">
        <f t="shared" ref="P84:P118" si="94">G84-M84</f>
        <v>-192019</v>
      </c>
      <c r="Q84" s="27">
        <f t="shared" ref="Q84:Q118" si="95">IF(G84&lt;&gt;0,M84/G84,0)</f>
        <v>1.0910095707000929</v>
      </c>
      <c r="R84" s="23">
        <f t="shared" si="89"/>
        <v>972818102.55999994</v>
      </c>
      <c r="S84" s="27">
        <f t="shared" si="90"/>
        <v>0.78573886387124903</v>
      </c>
    </row>
    <row r="85" spans="1:19" s="6" customFormat="1" ht="24.95" customHeight="1">
      <c r="A85" s="51"/>
      <c r="B85" s="201" t="s">
        <v>44</v>
      </c>
      <c r="C85" s="201"/>
      <c r="D85" s="201"/>
      <c r="E85" s="128" t="s">
        <v>285</v>
      </c>
      <c r="F85" s="32" t="s">
        <v>47</v>
      </c>
      <c r="G85" s="26">
        <v>180961</v>
      </c>
      <c r="H85" s="23">
        <f t="shared" si="91"/>
        <v>4482.9100192859232</v>
      </c>
      <c r="I85" s="24">
        <v>811231880</v>
      </c>
      <c r="J85" s="26">
        <v>142579</v>
      </c>
      <c r="K85" s="23">
        <f t="shared" si="92"/>
        <v>3407.2902531228301</v>
      </c>
      <c r="L85" s="24">
        <v>485808037</v>
      </c>
      <c r="M85" s="26">
        <v>142579</v>
      </c>
      <c r="N85" s="23">
        <f t="shared" si="93"/>
        <v>3407.2902531228301</v>
      </c>
      <c r="O85" s="24">
        <v>485808037</v>
      </c>
      <c r="P85" s="23">
        <f t="shared" si="94"/>
        <v>38382</v>
      </c>
      <c r="Q85" s="27">
        <f t="shared" si="95"/>
        <v>0.78789905007156236</v>
      </c>
      <c r="R85" s="23">
        <f t="shared" si="89"/>
        <v>325423843</v>
      </c>
      <c r="S85" s="27">
        <f t="shared" si="90"/>
        <v>0.59885225048108315</v>
      </c>
    </row>
    <row r="86" spans="1:19" s="6" customFormat="1" ht="24.95" customHeight="1">
      <c r="A86" s="51"/>
      <c r="B86" s="201" t="s">
        <v>48</v>
      </c>
      <c r="C86" s="201"/>
      <c r="D86" s="201"/>
      <c r="E86" s="128" t="s">
        <v>286</v>
      </c>
      <c r="F86" s="32" t="s">
        <v>47</v>
      </c>
      <c r="G86" s="26">
        <v>384640</v>
      </c>
      <c r="H86" s="23">
        <f t="shared" si="91"/>
        <v>3170.4234089018305</v>
      </c>
      <c r="I86" s="24">
        <v>1219471660</v>
      </c>
      <c r="J86" s="26">
        <v>175834</v>
      </c>
      <c r="K86" s="23">
        <f t="shared" si="92"/>
        <v>2849.8022452995438</v>
      </c>
      <c r="L86" s="24">
        <v>501092128</v>
      </c>
      <c r="M86" s="26">
        <v>175834</v>
      </c>
      <c r="N86" s="23">
        <f t="shared" si="93"/>
        <v>2849.8022452995438</v>
      </c>
      <c r="O86" s="24">
        <v>501092128</v>
      </c>
      <c r="P86" s="23">
        <f t="shared" si="94"/>
        <v>208806</v>
      </c>
      <c r="Q86" s="27">
        <f t="shared" si="95"/>
        <v>0.45713914309484194</v>
      </c>
      <c r="R86" s="23">
        <f t="shared" si="89"/>
        <v>718379532</v>
      </c>
      <c r="S86" s="27">
        <f t="shared" si="90"/>
        <v>0.41090920308881962</v>
      </c>
    </row>
    <row r="87" spans="1:19" s="6" customFormat="1" ht="24.95" customHeight="1">
      <c r="A87" s="51"/>
      <c r="B87" s="202" t="s">
        <v>51</v>
      </c>
      <c r="C87" s="202"/>
      <c r="D87" s="202"/>
      <c r="E87" s="128" t="s">
        <v>287</v>
      </c>
      <c r="F87" s="32" t="s">
        <v>47</v>
      </c>
      <c r="G87" s="26">
        <v>34428</v>
      </c>
      <c r="H87" s="23">
        <f t="shared" si="91"/>
        <v>1611.5600673870106</v>
      </c>
      <c r="I87" s="24">
        <v>55482790</v>
      </c>
      <c r="J87" s="26">
        <v>28179</v>
      </c>
      <c r="K87" s="23">
        <f t="shared" si="92"/>
        <v>1551.3800347776714</v>
      </c>
      <c r="L87" s="24">
        <v>43716338</v>
      </c>
      <c r="M87" s="26">
        <v>28179</v>
      </c>
      <c r="N87" s="23">
        <f t="shared" si="93"/>
        <v>1551.3800347776714</v>
      </c>
      <c r="O87" s="24">
        <v>43716338</v>
      </c>
      <c r="P87" s="23">
        <f t="shared" si="94"/>
        <v>6249</v>
      </c>
      <c r="Q87" s="27">
        <f t="shared" si="95"/>
        <v>0.81849076333217152</v>
      </c>
      <c r="R87" s="23">
        <f t="shared" si="89"/>
        <v>11766452</v>
      </c>
      <c r="S87" s="27">
        <f t="shared" si="90"/>
        <v>0.78792609383918866</v>
      </c>
    </row>
    <row r="88" spans="1:19" s="6" customFormat="1" ht="57.75" customHeight="1">
      <c r="A88" s="51"/>
      <c r="B88" s="129" t="s">
        <v>54</v>
      </c>
      <c r="C88" s="130" t="s">
        <v>25</v>
      </c>
      <c r="D88" s="131" t="s">
        <v>288</v>
      </c>
      <c r="E88" s="128" t="s">
        <v>289</v>
      </c>
      <c r="F88" s="32" t="s">
        <v>47</v>
      </c>
      <c r="G88" s="25">
        <f>G89+G90</f>
        <v>91353</v>
      </c>
      <c r="H88" s="23">
        <f t="shared" si="91"/>
        <v>2414.2057732094181</v>
      </c>
      <c r="I88" s="28">
        <f>I89+I90</f>
        <v>220544939.99999997</v>
      </c>
      <c r="J88" s="25">
        <f>J89+J90</f>
        <v>38052</v>
      </c>
      <c r="K88" s="23">
        <f t="shared" si="92"/>
        <v>1591.2097393041101</v>
      </c>
      <c r="L88" s="28">
        <f>L89+L90</f>
        <v>60548713</v>
      </c>
      <c r="M88" s="25">
        <f>M89+M90</f>
        <v>38052</v>
      </c>
      <c r="N88" s="23">
        <f t="shared" si="93"/>
        <v>1591.2097393041101</v>
      </c>
      <c r="O88" s="28">
        <f>O89+O90</f>
        <v>60548713</v>
      </c>
      <c r="P88" s="23">
        <f t="shared" si="94"/>
        <v>53301</v>
      </c>
      <c r="Q88" s="27">
        <f t="shared" si="95"/>
        <v>0.41653804472759515</v>
      </c>
      <c r="R88" s="23">
        <f t="shared" si="89"/>
        <v>159996226.99999997</v>
      </c>
      <c r="S88" s="27">
        <f t="shared" si="90"/>
        <v>0.2745413837197988</v>
      </c>
    </row>
    <row r="89" spans="1:19" s="6" customFormat="1" ht="24.95" customHeight="1">
      <c r="A89" s="51"/>
      <c r="B89" s="203" t="s">
        <v>57</v>
      </c>
      <c r="C89" s="204"/>
      <c r="D89" s="205"/>
      <c r="E89" s="128" t="s">
        <v>290</v>
      </c>
      <c r="F89" s="32" t="s">
        <v>47</v>
      </c>
      <c r="G89" s="26">
        <v>46798</v>
      </c>
      <c r="H89" s="23">
        <f t="shared" si="91"/>
        <v>3450.7399888884133</v>
      </c>
      <c r="I89" s="24">
        <v>161487729.99999997</v>
      </c>
      <c r="J89" s="26">
        <v>23535</v>
      </c>
      <c r="K89" s="23">
        <f t="shared" si="92"/>
        <v>2002.5878053962183</v>
      </c>
      <c r="L89" s="24">
        <v>47130904</v>
      </c>
      <c r="M89" s="26">
        <v>23535</v>
      </c>
      <c r="N89" s="23">
        <f t="shared" si="93"/>
        <v>2002.5878053962183</v>
      </c>
      <c r="O89" s="24">
        <v>47130904</v>
      </c>
      <c r="P89" s="23">
        <f t="shared" si="94"/>
        <v>23263</v>
      </c>
      <c r="Q89" s="27">
        <f t="shared" si="95"/>
        <v>0.50290610709859396</v>
      </c>
      <c r="R89" s="23">
        <f t="shared" si="89"/>
        <v>114356825.99999997</v>
      </c>
      <c r="S89" s="27">
        <f t="shared" si="90"/>
        <v>0.29185439661576773</v>
      </c>
    </row>
    <row r="90" spans="1:19" s="6" customFormat="1" ht="24.95" customHeight="1">
      <c r="A90" s="51"/>
      <c r="B90" s="203" t="s">
        <v>60</v>
      </c>
      <c r="C90" s="204"/>
      <c r="D90" s="205"/>
      <c r="E90" s="128" t="s">
        <v>291</v>
      </c>
      <c r="F90" s="32" t="s">
        <v>47</v>
      </c>
      <c r="G90" s="26">
        <v>44555</v>
      </c>
      <c r="H90" s="23">
        <f t="shared" si="91"/>
        <v>1325.490068454719</v>
      </c>
      <c r="I90" s="24">
        <v>59057210</v>
      </c>
      <c r="J90" s="26">
        <v>14517</v>
      </c>
      <c r="K90" s="23">
        <f t="shared" si="92"/>
        <v>924.28249638355032</v>
      </c>
      <c r="L90" s="24">
        <v>13417809</v>
      </c>
      <c r="M90" s="26">
        <v>14517</v>
      </c>
      <c r="N90" s="23">
        <f t="shared" si="93"/>
        <v>924.28249638355032</v>
      </c>
      <c r="O90" s="24">
        <v>13417809</v>
      </c>
      <c r="P90" s="23">
        <f t="shared" si="94"/>
        <v>30038</v>
      </c>
      <c r="Q90" s="27">
        <f t="shared" si="95"/>
        <v>0.32582201773089442</v>
      </c>
      <c r="R90" s="23">
        <f t="shared" si="89"/>
        <v>45639401</v>
      </c>
      <c r="S90" s="27">
        <f t="shared" si="90"/>
        <v>0.22720018436360268</v>
      </c>
    </row>
    <row r="91" spans="1:19" s="6" customFormat="1" ht="24.95" customHeight="1">
      <c r="A91" s="51"/>
      <c r="B91" s="206" t="s">
        <v>63</v>
      </c>
      <c r="C91" s="207"/>
      <c r="D91" s="208"/>
      <c r="E91" s="128" t="s">
        <v>292</v>
      </c>
      <c r="F91" s="32" t="s">
        <v>66</v>
      </c>
      <c r="G91" s="26">
        <v>1544276</v>
      </c>
      <c r="H91" s="23">
        <f t="shared" si="91"/>
        <v>1625.1207944693824</v>
      </c>
      <c r="I91" s="24">
        <v>2509635040</v>
      </c>
      <c r="J91" s="26">
        <v>1983483</v>
      </c>
      <c r="K91" s="23">
        <f t="shared" si="92"/>
        <v>1208.6233967167855</v>
      </c>
      <c r="L91" s="24">
        <v>2397283960.79</v>
      </c>
      <c r="M91" s="26">
        <v>1983483</v>
      </c>
      <c r="N91" s="23">
        <f t="shared" si="93"/>
        <v>1301.0549182624707</v>
      </c>
      <c r="O91" s="24">
        <v>2580620312.4400001</v>
      </c>
      <c r="P91" s="23">
        <f t="shared" si="94"/>
        <v>-439207</v>
      </c>
      <c r="Q91" s="27">
        <f t="shared" si="95"/>
        <v>1.2844096521606241</v>
      </c>
      <c r="R91" s="23">
        <f t="shared" si="89"/>
        <v>-70985272.440000057</v>
      </c>
      <c r="S91" s="27">
        <f t="shared" si="90"/>
        <v>1.0282850977566842</v>
      </c>
    </row>
    <row r="92" spans="1:19" s="6" customFormat="1" ht="24.95" customHeight="1">
      <c r="A92" s="51" t="s">
        <v>67</v>
      </c>
      <c r="B92" s="209" t="s">
        <v>293</v>
      </c>
      <c r="C92" s="210"/>
      <c r="D92" s="211"/>
      <c r="E92" s="110" t="s">
        <v>294</v>
      </c>
      <c r="F92" s="15" t="s">
        <v>66</v>
      </c>
      <c r="G92" s="26">
        <v>366275</v>
      </c>
      <c r="H92" s="23">
        <f t="shared" si="91"/>
        <v>1868.2699883966964</v>
      </c>
      <c r="I92" s="24">
        <v>684300590</v>
      </c>
      <c r="J92" s="26">
        <v>299533</v>
      </c>
      <c r="K92" s="23">
        <f t="shared" si="92"/>
        <v>1627.0787784317588</v>
      </c>
      <c r="L92" s="24">
        <v>487363787.74000001</v>
      </c>
      <c r="M92" s="26">
        <v>299533</v>
      </c>
      <c r="N92" s="23">
        <f t="shared" si="93"/>
        <v>1803.4998310369808</v>
      </c>
      <c r="O92" s="24">
        <v>540207714.88999999</v>
      </c>
      <c r="P92" s="23">
        <f t="shared" si="94"/>
        <v>66742</v>
      </c>
      <c r="Q92" s="27">
        <f t="shared" si="95"/>
        <v>0.81778172138420591</v>
      </c>
      <c r="R92" s="23">
        <f t="shared" si="89"/>
        <v>144092875.11000001</v>
      </c>
      <c r="S92" s="27">
        <f t="shared" si="90"/>
        <v>0.78943043858839868</v>
      </c>
    </row>
    <row r="93" spans="1:19" s="6" customFormat="1" ht="65.25" customHeight="1">
      <c r="A93" s="51" t="s">
        <v>71</v>
      </c>
      <c r="B93" s="212" t="s">
        <v>295</v>
      </c>
      <c r="C93" s="213"/>
      <c r="D93" s="214"/>
      <c r="E93" s="110" t="s">
        <v>296</v>
      </c>
      <c r="F93" s="19" t="s">
        <v>20</v>
      </c>
      <c r="G93" s="26">
        <v>830730</v>
      </c>
      <c r="H93" s="23">
        <f t="shared" si="91"/>
        <v>4769.1113719258965</v>
      </c>
      <c r="I93" s="24">
        <v>3961843890</v>
      </c>
      <c r="J93" s="26">
        <v>376692</v>
      </c>
      <c r="K93" s="23">
        <f t="shared" si="92"/>
        <v>6485.4430637231462</v>
      </c>
      <c r="L93" s="24">
        <v>2443014518.5599995</v>
      </c>
      <c r="M93" s="26">
        <v>376732</v>
      </c>
      <c r="N93" s="23">
        <f t="shared" si="93"/>
        <v>6530.820211927844</v>
      </c>
      <c r="O93" s="24">
        <v>2460368960.0800004</v>
      </c>
      <c r="P93" s="23">
        <f t="shared" si="94"/>
        <v>453998</v>
      </c>
      <c r="Q93" s="27">
        <f t="shared" si="95"/>
        <v>0.45349511875097803</v>
      </c>
      <c r="R93" s="23">
        <f t="shared" si="89"/>
        <v>1501474929.9199996</v>
      </c>
      <c r="S93" s="27">
        <f t="shared" si="90"/>
        <v>0.62101612996164779</v>
      </c>
    </row>
    <row r="94" spans="1:19" s="6" customFormat="1" ht="24.95" customHeight="1">
      <c r="A94" s="51"/>
      <c r="B94" s="201" t="s">
        <v>75</v>
      </c>
      <c r="C94" s="201"/>
      <c r="D94" s="201"/>
      <c r="E94" s="128" t="s">
        <v>297</v>
      </c>
      <c r="F94" s="32" t="s">
        <v>66</v>
      </c>
      <c r="G94" s="26">
        <v>2767760</v>
      </c>
      <c r="H94" s="23">
        <f>IF(G94&lt;&gt;0,I93/G94,0)</f>
        <v>1431.4260954707056</v>
      </c>
      <c r="I94" s="23" t="s">
        <v>18</v>
      </c>
      <c r="J94" s="26">
        <v>1158721</v>
      </c>
      <c r="K94" s="23">
        <f>IF(J94&lt;&gt;0,L93/J94,0)</f>
        <v>2108.3716602702457</v>
      </c>
      <c r="L94" s="23" t="s">
        <v>18</v>
      </c>
      <c r="M94" s="26">
        <v>1158721</v>
      </c>
      <c r="N94" s="23">
        <f>IF(M94&lt;&gt;0,O93/M94,0)</f>
        <v>2123.348899415822</v>
      </c>
      <c r="O94" s="23" t="s">
        <v>18</v>
      </c>
      <c r="P94" s="23">
        <f t="shared" si="94"/>
        <v>1609039</v>
      </c>
      <c r="Q94" s="27">
        <f t="shared" si="95"/>
        <v>0.41864937711362255</v>
      </c>
      <c r="R94" s="29" t="s">
        <v>18</v>
      </c>
      <c r="S94" s="29" t="s">
        <v>18</v>
      </c>
    </row>
    <row r="95" spans="1:19" s="6" customFormat="1" ht="24.95" customHeight="1">
      <c r="A95" s="51"/>
      <c r="B95" s="201" t="s">
        <v>78</v>
      </c>
      <c r="C95" s="201"/>
      <c r="D95" s="201"/>
      <c r="E95" s="128" t="s">
        <v>298</v>
      </c>
      <c r="F95" s="32" t="s">
        <v>81</v>
      </c>
      <c r="G95" s="26">
        <v>60382</v>
      </c>
      <c r="H95" s="23">
        <f t="shared" ref="H95:H118" si="96">IF(G95&lt;&gt;0,I95/G95,0)</f>
        <v>4295.2800503461294</v>
      </c>
      <c r="I95" s="24">
        <v>259357600</v>
      </c>
      <c r="J95" s="26">
        <v>44598</v>
      </c>
      <c r="K95" s="23">
        <f t="shared" ref="K95:K110" si="97">IF(J95&lt;&gt;0,L95/J95,0)</f>
        <v>4078.1549845284544</v>
      </c>
      <c r="L95" s="24">
        <v>181877556</v>
      </c>
      <c r="M95" s="26">
        <v>44598</v>
      </c>
      <c r="N95" s="23">
        <f t="shared" ref="N95:N110" si="98">IF(M95&lt;&gt;0,O95/M95,0)</f>
        <v>4080.2669177990047</v>
      </c>
      <c r="O95" s="24">
        <v>181971744</v>
      </c>
      <c r="P95" s="23">
        <f t="shared" si="94"/>
        <v>15784</v>
      </c>
      <c r="Q95" s="27">
        <f t="shared" si="95"/>
        <v>0.73859759530986058</v>
      </c>
      <c r="R95" s="23">
        <f t="shared" ref="R95:R110" si="99">I95-O95</f>
        <v>77385856</v>
      </c>
      <c r="S95" s="27">
        <f t="shared" ref="S95:S110" si="100">IF(I95&lt;&gt;0,O95/I95,0)</f>
        <v>0.70162487623266101</v>
      </c>
    </row>
    <row r="96" spans="1:19" s="6" customFormat="1" ht="24.95" customHeight="1">
      <c r="A96" s="51"/>
      <c r="B96" s="201" t="s">
        <v>82</v>
      </c>
      <c r="C96" s="201"/>
      <c r="D96" s="201"/>
      <c r="E96" s="128" t="s">
        <v>299</v>
      </c>
      <c r="F96" s="32" t="s">
        <v>81</v>
      </c>
      <c r="G96" s="26">
        <v>25804</v>
      </c>
      <c r="H96" s="23">
        <f t="shared" si="96"/>
        <v>5655.1999689970544</v>
      </c>
      <c r="I96" s="24">
        <v>145926780</v>
      </c>
      <c r="J96" s="26">
        <v>17040</v>
      </c>
      <c r="K96" s="23">
        <f t="shared" si="97"/>
        <v>5617.1006455399065</v>
      </c>
      <c r="L96" s="24">
        <v>95715395</v>
      </c>
      <c r="M96" s="26">
        <v>17040</v>
      </c>
      <c r="N96" s="23">
        <f t="shared" si="98"/>
        <v>5941.6225352112679</v>
      </c>
      <c r="O96" s="24">
        <v>101245248</v>
      </c>
      <c r="P96" s="23">
        <f t="shared" si="94"/>
        <v>8764</v>
      </c>
      <c r="Q96" s="27">
        <f t="shared" si="95"/>
        <v>0.66036273445977367</v>
      </c>
      <c r="R96" s="23">
        <f t="shared" si="99"/>
        <v>44681532</v>
      </c>
      <c r="S96" s="27">
        <f t="shared" si="100"/>
        <v>0.69380855248090856</v>
      </c>
    </row>
    <row r="97" spans="1:19" s="6" customFormat="1" ht="24.95" customHeight="1">
      <c r="A97" s="51"/>
      <c r="B97" s="201" t="s">
        <v>85</v>
      </c>
      <c r="C97" s="201"/>
      <c r="D97" s="201"/>
      <c r="E97" s="128" t="s">
        <v>300</v>
      </c>
      <c r="F97" s="32" t="s">
        <v>81</v>
      </c>
      <c r="G97" s="26">
        <v>52200</v>
      </c>
      <c r="H97" s="23">
        <f t="shared" si="96"/>
        <v>1294.3599616858237</v>
      </c>
      <c r="I97" s="24">
        <v>67565590</v>
      </c>
      <c r="J97" s="26">
        <v>45058</v>
      </c>
      <c r="K97" s="23">
        <f t="shared" si="97"/>
        <v>1272.1922633050735</v>
      </c>
      <c r="L97" s="24">
        <v>57322439</v>
      </c>
      <c r="M97" s="26">
        <v>45058</v>
      </c>
      <c r="N97" s="23">
        <f t="shared" si="98"/>
        <v>1272.1922633050735</v>
      </c>
      <c r="O97" s="24">
        <v>57322439</v>
      </c>
      <c r="P97" s="23">
        <f t="shared" si="94"/>
        <v>7142</v>
      </c>
      <c r="Q97" s="27">
        <f t="shared" si="95"/>
        <v>0.8631800766283525</v>
      </c>
      <c r="R97" s="23">
        <f t="shared" si="99"/>
        <v>10243151</v>
      </c>
      <c r="S97" s="27">
        <f t="shared" si="100"/>
        <v>0.84839692808129108</v>
      </c>
    </row>
    <row r="98" spans="1:19" s="6" customFormat="1" ht="24.95" customHeight="1">
      <c r="A98" s="51"/>
      <c r="B98" s="201" t="s">
        <v>88</v>
      </c>
      <c r="C98" s="201"/>
      <c r="D98" s="201"/>
      <c r="E98" s="128" t="s">
        <v>301</v>
      </c>
      <c r="F98" s="32" t="s">
        <v>81</v>
      </c>
      <c r="G98" s="26">
        <v>40022</v>
      </c>
      <c r="H98" s="23">
        <f t="shared" si="96"/>
        <v>2373.4301134376092</v>
      </c>
      <c r="I98" s="24">
        <v>94989420</v>
      </c>
      <c r="J98" s="26">
        <v>28235</v>
      </c>
      <c r="K98" s="23">
        <f t="shared" si="97"/>
        <v>2349.7364972551795</v>
      </c>
      <c r="L98" s="24">
        <v>66344810</v>
      </c>
      <c r="M98" s="26">
        <v>28235</v>
      </c>
      <c r="N98" s="23">
        <f t="shared" si="98"/>
        <v>2352.6872321586684</v>
      </c>
      <c r="O98" s="24">
        <v>66428124</v>
      </c>
      <c r="P98" s="23">
        <f t="shared" si="94"/>
        <v>11787</v>
      </c>
      <c r="Q98" s="27">
        <f t="shared" si="95"/>
        <v>0.70548698215981209</v>
      </c>
      <c r="R98" s="23">
        <f t="shared" si="99"/>
        <v>28561296</v>
      </c>
      <c r="S98" s="27">
        <f t="shared" si="100"/>
        <v>0.69932129283450728</v>
      </c>
    </row>
    <row r="99" spans="1:19" s="6" customFormat="1" ht="33.950000000000003" customHeight="1">
      <c r="A99" s="51"/>
      <c r="B99" s="201" t="s">
        <v>91</v>
      </c>
      <c r="C99" s="201"/>
      <c r="D99" s="201"/>
      <c r="E99" s="128" t="s">
        <v>302</v>
      </c>
      <c r="F99" s="32" t="s">
        <v>81</v>
      </c>
      <c r="G99" s="26">
        <v>880</v>
      </c>
      <c r="H99" s="23">
        <f t="shared" si="96"/>
        <v>19932.125</v>
      </c>
      <c r="I99" s="24">
        <v>17540270</v>
      </c>
      <c r="J99" s="26">
        <v>0</v>
      </c>
      <c r="K99" s="23">
        <f t="shared" si="97"/>
        <v>0</v>
      </c>
      <c r="L99" s="24">
        <v>0</v>
      </c>
      <c r="M99" s="26">
        <v>0</v>
      </c>
      <c r="N99" s="23">
        <f t="shared" si="98"/>
        <v>0</v>
      </c>
      <c r="O99" s="24">
        <v>0</v>
      </c>
      <c r="P99" s="23">
        <f t="shared" si="94"/>
        <v>880</v>
      </c>
      <c r="Q99" s="27">
        <f t="shared" si="95"/>
        <v>0</v>
      </c>
      <c r="R99" s="23">
        <f t="shared" si="99"/>
        <v>17540270</v>
      </c>
      <c r="S99" s="27">
        <f t="shared" si="100"/>
        <v>0</v>
      </c>
    </row>
    <row r="100" spans="1:19" s="6" customFormat="1" ht="50.1" customHeight="1">
      <c r="A100" s="51"/>
      <c r="B100" s="201" t="s">
        <v>94</v>
      </c>
      <c r="C100" s="201"/>
      <c r="D100" s="201"/>
      <c r="E100" s="128" t="s">
        <v>303</v>
      </c>
      <c r="F100" s="32" t="s">
        <v>81</v>
      </c>
      <c r="G100" s="26">
        <v>9400</v>
      </c>
      <c r="H100" s="23">
        <f t="shared" si="96"/>
        <v>4915.55</v>
      </c>
      <c r="I100" s="24">
        <v>46206170</v>
      </c>
      <c r="J100" s="26">
        <v>4736</v>
      </c>
      <c r="K100" s="23">
        <f t="shared" si="97"/>
        <v>5476.2333192567567</v>
      </c>
      <c r="L100" s="24">
        <v>25935441</v>
      </c>
      <c r="M100" s="26">
        <v>4736</v>
      </c>
      <c r="N100" s="23">
        <f t="shared" si="98"/>
        <v>5476.2333192567567</v>
      </c>
      <c r="O100" s="24">
        <v>25935441</v>
      </c>
      <c r="P100" s="23">
        <f t="shared" si="94"/>
        <v>4664</v>
      </c>
      <c r="Q100" s="27">
        <f t="shared" si="95"/>
        <v>0.50382978723404259</v>
      </c>
      <c r="R100" s="23">
        <f t="shared" si="99"/>
        <v>20270729</v>
      </c>
      <c r="S100" s="27">
        <f t="shared" si="100"/>
        <v>0.56129822056231882</v>
      </c>
    </row>
    <row r="101" spans="1:19" s="6" customFormat="1" ht="27.75" customHeight="1">
      <c r="A101" s="51"/>
      <c r="B101" s="206" t="s">
        <v>97</v>
      </c>
      <c r="C101" s="207"/>
      <c r="D101" s="208"/>
      <c r="E101" s="128" t="s">
        <v>304</v>
      </c>
      <c r="F101" s="32" t="s">
        <v>81</v>
      </c>
      <c r="G101" s="26">
        <v>1415</v>
      </c>
      <c r="H101" s="23">
        <f t="shared" ref="H101:H102" si="101">IF(G101&lt;&gt;0,I101/G101,0)</f>
        <v>35414.402826855126</v>
      </c>
      <c r="I101" s="24">
        <v>50111380</v>
      </c>
      <c r="J101" s="26">
        <v>0</v>
      </c>
      <c r="K101" s="23">
        <f t="shared" si="97"/>
        <v>0</v>
      </c>
      <c r="L101" s="24">
        <v>0</v>
      </c>
      <c r="M101" s="26">
        <v>0</v>
      </c>
      <c r="N101" s="23">
        <f t="shared" si="98"/>
        <v>0</v>
      </c>
      <c r="O101" s="24">
        <v>0</v>
      </c>
      <c r="P101" s="23">
        <f t="shared" si="94"/>
        <v>1415</v>
      </c>
      <c r="Q101" s="27">
        <f t="shared" si="95"/>
        <v>0</v>
      </c>
      <c r="R101" s="23">
        <f t="shared" si="99"/>
        <v>50111380</v>
      </c>
      <c r="S101" s="27">
        <f t="shared" si="100"/>
        <v>0</v>
      </c>
    </row>
    <row r="102" spans="1:19" s="6" customFormat="1" ht="27" customHeight="1">
      <c r="A102" s="51"/>
      <c r="B102" s="206" t="s">
        <v>100</v>
      </c>
      <c r="C102" s="207"/>
      <c r="D102" s="208"/>
      <c r="E102" s="128" t="s">
        <v>305</v>
      </c>
      <c r="F102" s="32" t="s">
        <v>81</v>
      </c>
      <c r="G102" s="26">
        <v>2457</v>
      </c>
      <c r="H102" s="23">
        <f t="shared" si="101"/>
        <v>9058.2905982905977</v>
      </c>
      <c r="I102" s="24">
        <v>22256220</v>
      </c>
      <c r="J102" s="26">
        <v>2597</v>
      </c>
      <c r="K102" s="23">
        <f t="shared" si="97"/>
        <v>3181.0558336542163</v>
      </c>
      <c r="L102" s="24">
        <v>8261202</v>
      </c>
      <c r="M102" s="26">
        <v>2597</v>
      </c>
      <c r="N102" s="23">
        <f t="shared" si="98"/>
        <v>3181.0558336542163</v>
      </c>
      <c r="O102" s="24">
        <v>8261202</v>
      </c>
      <c r="P102" s="23">
        <f t="shared" si="94"/>
        <v>-140</v>
      </c>
      <c r="Q102" s="27">
        <f t="shared" si="95"/>
        <v>1.0569800569800569</v>
      </c>
      <c r="R102" s="23">
        <f t="shared" si="99"/>
        <v>13995018</v>
      </c>
      <c r="S102" s="27">
        <f t="shared" si="100"/>
        <v>0.37118621221393389</v>
      </c>
    </row>
    <row r="103" spans="1:19" s="6" customFormat="1" ht="27" customHeight="1">
      <c r="A103" s="51" t="s">
        <v>103</v>
      </c>
      <c r="B103" s="206" t="s">
        <v>104</v>
      </c>
      <c r="C103" s="207"/>
      <c r="D103" s="208"/>
      <c r="E103" s="132" t="s">
        <v>306</v>
      </c>
      <c r="F103" s="32" t="s">
        <v>47</v>
      </c>
      <c r="G103" s="26">
        <v>142628</v>
      </c>
      <c r="H103" s="23">
        <f t="shared" ref="H103:H104" si="102">IF(G103&lt;&gt;0,I103/G103,0)</f>
        <v>2666.2700171074403</v>
      </c>
      <c r="I103" s="24">
        <v>380284760</v>
      </c>
      <c r="J103" s="26">
        <v>6413</v>
      </c>
      <c r="K103" s="23">
        <f t="shared" ref="K103:K104" si="103">IF(J103&lt;&gt;0,L103/J103,0)</f>
        <v>2585.035746140652</v>
      </c>
      <c r="L103" s="24">
        <v>16577834.24</v>
      </c>
      <c r="M103" s="26">
        <v>6413</v>
      </c>
      <c r="N103" s="23">
        <f t="shared" ref="N103:N104" si="104">IF(M103&lt;&gt;0,O103/M103,0)</f>
        <v>2585.035746140652</v>
      </c>
      <c r="O103" s="24">
        <v>16577834.24</v>
      </c>
      <c r="P103" s="23">
        <f t="shared" si="94"/>
        <v>136215</v>
      </c>
      <c r="Q103" s="27">
        <f t="shared" si="95"/>
        <v>4.4963120845836722E-2</v>
      </c>
      <c r="R103" s="23">
        <f t="shared" si="99"/>
        <v>363706925.75999999</v>
      </c>
      <c r="S103" s="27">
        <f t="shared" si="100"/>
        <v>4.3593212202350684E-2</v>
      </c>
    </row>
    <row r="104" spans="1:19" s="6" customFormat="1" ht="27" customHeight="1">
      <c r="A104" s="51"/>
      <c r="B104" s="206" t="s">
        <v>107</v>
      </c>
      <c r="C104" s="207"/>
      <c r="D104" s="208"/>
      <c r="E104" s="132" t="s">
        <v>307</v>
      </c>
      <c r="F104" s="32" t="s">
        <v>47</v>
      </c>
      <c r="G104" s="26">
        <v>3868</v>
      </c>
      <c r="H104" s="23">
        <f t="shared" si="102"/>
        <v>2468.6789038262668</v>
      </c>
      <c r="I104" s="24">
        <v>9548850</v>
      </c>
      <c r="J104" s="26">
        <v>2739</v>
      </c>
      <c r="K104" s="23">
        <f t="shared" si="103"/>
        <v>2468.6799999999998</v>
      </c>
      <c r="L104" s="24">
        <v>6761714.5199999996</v>
      </c>
      <c r="M104" s="26">
        <v>2739</v>
      </c>
      <c r="N104" s="23">
        <f t="shared" si="104"/>
        <v>2468.6799999999998</v>
      </c>
      <c r="O104" s="24">
        <v>6761714.5199999996</v>
      </c>
      <c r="P104" s="23">
        <f t="shared" si="94"/>
        <v>1129</v>
      </c>
      <c r="Q104" s="27">
        <f t="shared" si="95"/>
        <v>0.70811789038262674</v>
      </c>
      <c r="R104" s="23">
        <f t="shared" si="99"/>
        <v>2787135.4800000004</v>
      </c>
      <c r="S104" s="27">
        <f t="shared" si="100"/>
        <v>0.7081182048100032</v>
      </c>
    </row>
    <row r="105" spans="1:19" s="6" customFormat="1" ht="24.95" customHeight="1">
      <c r="A105" s="51" t="s">
        <v>110</v>
      </c>
      <c r="B105" s="215" t="s">
        <v>308</v>
      </c>
      <c r="C105" s="215"/>
      <c r="D105" s="215"/>
      <c r="E105" s="110" t="s">
        <v>309</v>
      </c>
      <c r="F105" s="15" t="s">
        <v>47</v>
      </c>
      <c r="G105" s="26">
        <v>177532</v>
      </c>
      <c r="H105" s="23">
        <f t="shared" si="96"/>
        <v>4421.3399837775723</v>
      </c>
      <c r="I105" s="24">
        <v>784929330</v>
      </c>
      <c r="J105" s="26">
        <v>100735</v>
      </c>
      <c r="K105" s="23">
        <f t="shared" si="97"/>
        <v>4411.4591508413168</v>
      </c>
      <c r="L105" s="24">
        <v>444388337.56000006</v>
      </c>
      <c r="M105" s="26">
        <v>100735</v>
      </c>
      <c r="N105" s="23">
        <f t="shared" si="98"/>
        <v>4411.4591508413168</v>
      </c>
      <c r="O105" s="24">
        <v>444388337.56000006</v>
      </c>
      <c r="P105" s="23">
        <f t="shared" si="94"/>
        <v>76797</v>
      </c>
      <c r="Q105" s="27">
        <f t="shared" si="95"/>
        <v>0.5674188315345966</v>
      </c>
      <c r="R105" s="23">
        <f t="shared" si="99"/>
        <v>340540992.43999994</v>
      </c>
      <c r="S105" s="27">
        <f t="shared" si="100"/>
        <v>0.56615076106278261</v>
      </c>
    </row>
    <row r="106" spans="1:19" s="6" customFormat="1" ht="24.95" customHeight="1">
      <c r="A106" s="51"/>
      <c r="B106" s="216" t="s">
        <v>114</v>
      </c>
      <c r="C106" s="217"/>
      <c r="D106" s="218"/>
      <c r="E106" s="132" t="s">
        <v>310</v>
      </c>
      <c r="F106" s="73" t="s">
        <v>47</v>
      </c>
      <c r="G106" s="26">
        <v>30557</v>
      </c>
      <c r="H106" s="23">
        <f t="shared" ref="H106:H109" si="105">IF(G106&lt;&gt;0,I106/G106,0)</f>
        <v>7003.2300291258953</v>
      </c>
      <c r="I106" s="24">
        <v>213997699.99999997</v>
      </c>
      <c r="J106" s="26">
        <v>9082</v>
      </c>
      <c r="K106" s="23">
        <f t="shared" ref="K106:K109" si="106">IF(J106&lt;&gt;0,L106/J106,0)</f>
        <v>7003.961736401674</v>
      </c>
      <c r="L106" s="24">
        <v>63609980.490000002</v>
      </c>
      <c r="M106" s="26">
        <v>9082</v>
      </c>
      <c r="N106" s="23">
        <f t="shared" ref="N106:N109" si="107">IF(M106&lt;&gt;0,O106/M106,0)</f>
        <v>7003.961736401674</v>
      </c>
      <c r="O106" s="24">
        <v>63609980.490000002</v>
      </c>
      <c r="P106" s="23">
        <f t="shared" si="94"/>
        <v>21475</v>
      </c>
      <c r="Q106" s="27">
        <f t="shared" si="95"/>
        <v>0.2972150407435285</v>
      </c>
      <c r="R106" s="23">
        <f t="shared" si="99"/>
        <v>150387719.50999996</v>
      </c>
      <c r="S106" s="27">
        <f t="shared" si="100"/>
        <v>0.29724609418699366</v>
      </c>
    </row>
    <row r="107" spans="1:19" s="6" customFormat="1" ht="24.95" customHeight="1">
      <c r="A107" s="51"/>
      <c r="B107" s="216" t="s">
        <v>117</v>
      </c>
      <c r="C107" s="217"/>
      <c r="D107" s="218"/>
      <c r="E107" s="132" t="s">
        <v>311</v>
      </c>
      <c r="F107" s="73" t="s">
        <v>47</v>
      </c>
      <c r="G107" s="26">
        <v>40562</v>
      </c>
      <c r="H107" s="23">
        <f t="shared" si="105"/>
        <v>2644.0799270252946</v>
      </c>
      <c r="I107" s="24">
        <v>107249170</v>
      </c>
      <c r="J107" s="26">
        <v>14312</v>
      </c>
      <c r="K107" s="23">
        <f t="shared" si="106"/>
        <v>2644.0799999999995</v>
      </c>
      <c r="L107" s="24">
        <v>37842072.959999993</v>
      </c>
      <c r="M107" s="26">
        <v>14312</v>
      </c>
      <c r="N107" s="23">
        <f t="shared" si="107"/>
        <v>2644.0799999999995</v>
      </c>
      <c r="O107" s="24">
        <v>37842072.959999993</v>
      </c>
      <c r="P107" s="23">
        <f t="shared" si="94"/>
        <v>26250</v>
      </c>
      <c r="Q107" s="27">
        <f t="shared" si="95"/>
        <v>0.35284256200384595</v>
      </c>
      <c r="R107" s="23">
        <f t="shared" si="99"/>
        <v>69407097.040000007</v>
      </c>
      <c r="S107" s="27">
        <f t="shared" si="100"/>
        <v>0.35284257174204697</v>
      </c>
    </row>
    <row r="108" spans="1:19" s="6" customFormat="1" ht="24.95" customHeight="1">
      <c r="A108" s="51"/>
      <c r="B108" s="216" t="s">
        <v>120</v>
      </c>
      <c r="C108" s="217"/>
      <c r="D108" s="218"/>
      <c r="E108" s="132" t="s">
        <v>312</v>
      </c>
      <c r="F108" s="73" t="s">
        <v>47</v>
      </c>
      <c r="G108" s="26">
        <v>84928</v>
      </c>
      <c r="H108" s="23">
        <f t="shared" si="105"/>
        <v>4752.9999529012812</v>
      </c>
      <c r="I108" s="24">
        <v>403662780</v>
      </c>
      <c r="J108" s="26">
        <v>64753</v>
      </c>
      <c r="K108" s="23">
        <f t="shared" si="106"/>
        <v>4753</v>
      </c>
      <c r="L108" s="24">
        <v>307771009</v>
      </c>
      <c r="M108" s="26">
        <v>64753</v>
      </c>
      <c r="N108" s="23">
        <f t="shared" si="107"/>
        <v>4753</v>
      </c>
      <c r="O108" s="24">
        <v>307771009</v>
      </c>
      <c r="P108" s="23">
        <f t="shared" si="94"/>
        <v>20175</v>
      </c>
      <c r="Q108" s="27">
        <f t="shared" si="95"/>
        <v>0.76244583647324793</v>
      </c>
      <c r="R108" s="23">
        <f t="shared" si="99"/>
        <v>95891771</v>
      </c>
      <c r="S108" s="27">
        <f t="shared" si="100"/>
        <v>0.762445844028523</v>
      </c>
    </row>
    <row r="109" spans="1:19" s="6" customFormat="1" ht="40.5" customHeight="1">
      <c r="A109" s="51" t="s">
        <v>123</v>
      </c>
      <c r="B109" s="216" t="s">
        <v>124</v>
      </c>
      <c r="C109" s="217"/>
      <c r="D109" s="218"/>
      <c r="E109" s="132" t="s">
        <v>313</v>
      </c>
      <c r="F109" s="73" t="s">
        <v>47</v>
      </c>
      <c r="G109" s="26">
        <v>22594</v>
      </c>
      <c r="H109" s="23">
        <f t="shared" si="105"/>
        <v>4322.2399752146584</v>
      </c>
      <c r="I109" s="24">
        <v>97656690</v>
      </c>
      <c r="J109" s="26">
        <v>6678</v>
      </c>
      <c r="K109" s="23">
        <f t="shared" si="106"/>
        <v>3708.8482569631628</v>
      </c>
      <c r="L109" s="24">
        <v>24767688.66</v>
      </c>
      <c r="M109" s="26">
        <v>6678</v>
      </c>
      <c r="N109" s="23">
        <f t="shared" si="107"/>
        <v>3708.8482569631628</v>
      </c>
      <c r="O109" s="24">
        <v>24767688.66</v>
      </c>
      <c r="P109" s="23">
        <f t="shared" si="94"/>
        <v>15916</v>
      </c>
      <c r="Q109" s="27">
        <f t="shared" si="95"/>
        <v>0.2955651942993715</v>
      </c>
      <c r="R109" s="23">
        <f t="shared" si="99"/>
        <v>72889001.340000004</v>
      </c>
      <c r="S109" s="27">
        <f t="shared" si="100"/>
        <v>0.2536199891681768</v>
      </c>
    </row>
    <row r="110" spans="1:19" s="6" customFormat="1" ht="24.95" customHeight="1">
      <c r="A110" s="51" t="s">
        <v>127</v>
      </c>
      <c r="B110" s="219" t="s">
        <v>128</v>
      </c>
      <c r="C110" s="219"/>
      <c r="D110" s="219"/>
      <c r="E110" s="110" t="s">
        <v>314</v>
      </c>
      <c r="F110" s="15" t="s">
        <v>21</v>
      </c>
      <c r="G110" s="26">
        <v>13955</v>
      </c>
      <c r="H110" s="23">
        <f t="shared" si="96"/>
        <v>31889.739896811177</v>
      </c>
      <c r="I110" s="24">
        <v>445021320.25999999</v>
      </c>
      <c r="J110" s="26">
        <v>9548</v>
      </c>
      <c r="K110" s="23">
        <f t="shared" si="97"/>
        <v>32268.725545664012</v>
      </c>
      <c r="L110" s="24">
        <v>308101791.50999999</v>
      </c>
      <c r="M110" s="26">
        <v>9548</v>
      </c>
      <c r="N110" s="23">
        <f t="shared" si="98"/>
        <v>35900.041292417256</v>
      </c>
      <c r="O110" s="24">
        <v>342773594.25999999</v>
      </c>
      <c r="P110" s="23">
        <f t="shared" si="94"/>
        <v>4407</v>
      </c>
      <c r="Q110" s="27">
        <f t="shared" si="95"/>
        <v>0.68419921175206022</v>
      </c>
      <c r="R110" s="23">
        <f t="shared" si="99"/>
        <v>102247726</v>
      </c>
      <c r="S110" s="27">
        <f t="shared" si="100"/>
        <v>0.770240837135033</v>
      </c>
    </row>
    <row r="111" spans="1:19" s="6" customFormat="1" ht="24.95" customHeight="1">
      <c r="A111" s="51"/>
      <c r="B111" s="206" t="s">
        <v>131</v>
      </c>
      <c r="C111" s="207"/>
      <c r="D111" s="208"/>
      <c r="E111" s="128" t="s">
        <v>315</v>
      </c>
      <c r="F111" s="32" t="s">
        <v>134</v>
      </c>
      <c r="G111" s="26">
        <v>139052</v>
      </c>
      <c r="H111" s="23">
        <f>IF(G111&lt;&gt;0,I110/G111,0)</f>
        <v>3200.3949620285935</v>
      </c>
      <c r="I111" s="31" t="s">
        <v>18</v>
      </c>
      <c r="J111" s="26">
        <v>100682</v>
      </c>
      <c r="K111" s="23">
        <f>IF(J111&lt;&gt;0,L110/J111,0)</f>
        <v>3060.1477077332593</v>
      </c>
      <c r="L111" s="31" t="s">
        <v>18</v>
      </c>
      <c r="M111" s="26">
        <v>100682</v>
      </c>
      <c r="N111" s="23">
        <f>IF(M111&lt;&gt;0,O110/M111,0)</f>
        <v>3404.517135734292</v>
      </c>
      <c r="O111" s="31" t="s">
        <v>18</v>
      </c>
      <c r="P111" s="23">
        <f t="shared" si="94"/>
        <v>38370</v>
      </c>
      <c r="Q111" s="27">
        <f t="shared" si="95"/>
        <v>0.72406006386100163</v>
      </c>
      <c r="R111" s="29" t="s">
        <v>18</v>
      </c>
      <c r="S111" s="29" t="s">
        <v>18</v>
      </c>
    </row>
    <row r="112" spans="1:19" s="6" customFormat="1" ht="24.95" customHeight="1">
      <c r="A112" s="51" t="s">
        <v>135</v>
      </c>
      <c r="B112" s="215" t="s">
        <v>136</v>
      </c>
      <c r="C112" s="215"/>
      <c r="D112" s="215"/>
      <c r="E112" s="110" t="s">
        <v>316</v>
      </c>
      <c r="F112" s="17" t="s">
        <v>21</v>
      </c>
      <c r="G112" s="26">
        <v>1351</v>
      </c>
      <c r="H112" s="23">
        <f t="shared" si="96"/>
        <v>17969.114648408591</v>
      </c>
      <c r="I112" s="24">
        <v>24276273.890000004</v>
      </c>
      <c r="J112" s="26">
        <v>676</v>
      </c>
      <c r="K112" s="23">
        <f t="shared" ref="K112:K114" si="108">IF(J112&lt;&gt;0,L112/J112,0)</f>
        <v>12737.480991124257</v>
      </c>
      <c r="L112" s="24">
        <v>8610537.1499999985</v>
      </c>
      <c r="M112" s="26">
        <v>676</v>
      </c>
      <c r="N112" s="23">
        <f t="shared" ref="N112:N114" si="109">IF(M112&lt;&gt;0,O112/M112,0)</f>
        <v>12005.538461538461</v>
      </c>
      <c r="O112" s="24">
        <v>8115744</v>
      </c>
      <c r="P112" s="23">
        <f t="shared" si="94"/>
        <v>675</v>
      </c>
      <c r="Q112" s="27">
        <f t="shared" si="95"/>
        <v>0.50037009622501849</v>
      </c>
      <c r="R112" s="23">
        <f>I112-O112</f>
        <v>16160529.890000004</v>
      </c>
      <c r="S112" s="27">
        <f>IF(I112&lt;&gt;0,O112/I112,0)</f>
        <v>0.33430764691376608</v>
      </c>
    </row>
    <row r="113" spans="1:19" s="6" customFormat="1" ht="24.95" customHeight="1">
      <c r="A113" s="51" t="s">
        <v>139</v>
      </c>
      <c r="B113" s="215" t="s">
        <v>140</v>
      </c>
      <c r="C113" s="215"/>
      <c r="D113" s="215"/>
      <c r="E113" s="110" t="s">
        <v>317</v>
      </c>
      <c r="F113" s="16" t="s">
        <v>143</v>
      </c>
      <c r="G113" s="26">
        <v>0</v>
      </c>
      <c r="H113" s="23">
        <f t="shared" si="96"/>
        <v>0</v>
      </c>
      <c r="I113" s="24">
        <v>0</v>
      </c>
      <c r="J113" s="26">
        <v>0</v>
      </c>
      <c r="K113" s="23">
        <f t="shared" si="108"/>
        <v>0</v>
      </c>
      <c r="L113" s="24">
        <v>0</v>
      </c>
      <c r="M113" s="26">
        <v>0</v>
      </c>
      <c r="N113" s="23">
        <f t="shared" si="109"/>
        <v>0</v>
      </c>
      <c r="O113" s="24">
        <v>0</v>
      </c>
      <c r="P113" s="23">
        <f t="shared" si="94"/>
        <v>0</v>
      </c>
      <c r="Q113" s="27">
        <f t="shared" si="95"/>
        <v>0</v>
      </c>
      <c r="R113" s="23">
        <f>I113-O113</f>
        <v>0</v>
      </c>
      <c r="S113" s="27">
        <f>IF(I113&lt;&gt;0,O113/I113,0)</f>
        <v>0</v>
      </c>
    </row>
    <row r="114" spans="1:19" s="6" customFormat="1" ht="47.25">
      <c r="A114" s="79" t="s">
        <v>144</v>
      </c>
      <c r="B114" s="90" t="s">
        <v>145</v>
      </c>
      <c r="C114" s="183" t="s">
        <v>25</v>
      </c>
      <c r="D114" s="81" t="s">
        <v>318</v>
      </c>
      <c r="E114" s="110" t="s">
        <v>319</v>
      </c>
      <c r="F114" s="30" t="s">
        <v>21</v>
      </c>
      <c r="G114" s="34">
        <f>G110+G120</f>
        <v>45681</v>
      </c>
      <c r="H114" s="31">
        <f t="shared" si="96"/>
        <v>56437.630086907026</v>
      </c>
      <c r="I114" s="31">
        <f>I110+I120</f>
        <v>2578127380</v>
      </c>
      <c r="J114" s="34">
        <f>J110+J120</f>
        <v>34992</v>
      </c>
      <c r="K114" s="31">
        <f t="shared" si="108"/>
        <v>53630.175113454505</v>
      </c>
      <c r="L114" s="31">
        <f>L110+L120</f>
        <v>1876627087.5699999</v>
      </c>
      <c r="M114" s="34">
        <f>M110+M120</f>
        <v>34992</v>
      </c>
      <c r="N114" s="31">
        <f t="shared" si="109"/>
        <v>52408.928563957474</v>
      </c>
      <c r="O114" s="31">
        <f>O110+O120</f>
        <v>1833893228.3099999</v>
      </c>
      <c r="P114" s="31">
        <f t="shared" si="94"/>
        <v>10689</v>
      </c>
      <c r="Q114" s="35">
        <f t="shared" si="95"/>
        <v>0.76600774939252647</v>
      </c>
      <c r="R114" s="31">
        <f>I114-O114</f>
        <v>744234151.69000006</v>
      </c>
      <c r="S114" s="35">
        <f>IF(I114&lt;&gt;0,O114/I114,0)</f>
        <v>0.71132762583282438</v>
      </c>
    </row>
    <row r="115" spans="1:19" s="6" customFormat="1">
      <c r="A115" s="51"/>
      <c r="B115" s="127" t="s">
        <v>131</v>
      </c>
      <c r="C115" s="184"/>
      <c r="D115" s="59" t="s">
        <v>320</v>
      </c>
      <c r="E115" s="128" t="s">
        <v>321</v>
      </c>
      <c r="F115" s="32" t="s">
        <v>134</v>
      </c>
      <c r="G115" s="87">
        <f>G111+G121</f>
        <v>319310</v>
      </c>
      <c r="H115" s="23">
        <f>IF(G115&lt;&gt;0,I114/G115,0)</f>
        <v>8074.0577495224079</v>
      </c>
      <c r="I115" s="31" t="s">
        <v>18</v>
      </c>
      <c r="J115" s="87">
        <f>J111+J121</f>
        <v>238466</v>
      </c>
      <c r="K115" s="23">
        <f>IF(J115&lt;&gt;0,L114/J115,0)</f>
        <v>7869.5792589719285</v>
      </c>
      <c r="L115" s="31" t="s">
        <v>18</v>
      </c>
      <c r="M115" s="87">
        <f>M111+M121</f>
        <v>238466</v>
      </c>
      <c r="N115" s="23">
        <f>IF(M115&lt;&gt;0,O114/M115,0)</f>
        <v>7690.3761052309337</v>
      </c>
      <c r="O115" s="31" t="s">
        <v>18</v>
      </c>
      <c r="P115" s="23">
        <f t="shared" si="94"/>
        <v>80844</v>
      </c>
      <c r="Q115" s="27">
        <f t="shared" si="95"/>
        <v>0.74681657323604023</v>
      </c>
      <c r="R115" s="29" t="s">
        <v>18</v>
      </c>
      <c r="S115" s="29" t="s">
        <v>18</v>
      </c>
    </row>
    <row r="116" spans="1:19" s="6" customFormat="1" ht="31.5">
      <c r="A116" s="51" t="s">
        <v>150</v>
      </c>
      <c r="B116" s="96" t="s">
        <v>151</v>
      </c>
      <c r="C116" s="184"/>
      <c r="D116" s="68" t="s">
        <v>322</v>
      </c>
      <c r="E116" s="110" t="s">
        <v>323</v>
      </c>
      <c r="F116" s="15" t="s">
        <v>21</v>
      </c>
      <c r="G116" s="87">
        <f>G112+G122</f>
        <v>8872</v>
      </c>
      <c r="H116" s="23">
        <f t="shared" si="96"/>
        <v>131524.03967538325</v>
      </c>
      <c r="I116" s="88">
        <f>I112+I122</f>
        <v>1166881280.0000002</v>
      </c>
      <c r="J116" s="87">
        <f>J112+J122</f>
        <v>6659</v>
      </c>
      <c r="K116" s="23">
        <f t="shared" ref="K116:K118" si="110">IF(J116&lt;&gt;0,L116/J116,0)</f>
        <v>126122.24154677879</v>
      </c>
      <c r="L116" s="88">
        <f>L112+L122</f>
        <v>839848006.46000004</v>
      </c>
      <c r="M116" s="87">
        <f>M112+M122</f>
        <v>6659</v>
      </c>
      <c r="N116" s="23">
        <f t="shared" ref="N116:N118" si="111">IF(M116&lt;&gt;0,O116/M116,0)</f>
        <v>117501.49151524252</v>
      </c>
      <c r="O116" s="88">
        <f>O112+O122</f>
        <v>782442432</v>
      </c>
      <c r="P116" s="23">
        <f t="shared" si="94"/>
        <v>2213</v>
      </c>
      <c r="Q116" s="27">
        <f t="shared" si="95"/>
        <v>0.75056357078449054</v>
      </c>
      <c r="R116" s="23">
        <f>I116-O116</f>
        <v>384438848.00000024</v>
      </c>
      <c r="S116" s="27">
        <f>IF(I116&lt;&gt;0,O116/I116,0)</f>
        <v>0.67054159271455605</v>
      </c>
    </row>
    <row r="117" spans="1:19" s="6" customFormat="1" ht="31.5">
      <c r="A117" s="51" t="s">
        <v>154</v>
      </c>
      <c r="B117" s="96" t="s">
        <v>324</v>
      </c>
      <c r="C117" s="184"/>
      <c r="D117" s="68" t="s">
        <v>325</v>
      </c>
      <c r="E117" s="110" t="s">
        <v>326</v>
      </c>
      <c r="F117" s="16" t="s">
        <v>143</v>
      </c>
      <c r="G117" s="87">
        <f>G113+G123</f>
        <v>437</v>
      </c>
      <c r="H117" s="23">
        <f t="shared" si="96"/>
        <v>202917.27688787185</v>
      </c>
      <c r="I117" s="88">
        <f>I113+I123</f>
        <v>88674850</v>
      </c>
      <c r="J117" s="87">
        <f>J113+J123</f>
        <v>284</v>
      </c>
      <c r="K117" s="23">
        <f t="shared" si="110"/>
        <v>113735.61978873239</v>
      </c>
      <c r="L117" s="88">
        <f>L113+L123</f>
        <v>32300916.02</v>
      </c>
      <c r="M117" s="87">
        <f>M113+M123</f>
        <v>284</v>
      </c>
      <c r="N117" s="23">
        <f t="shared" si="111"/>
        <v>91203.873239436623</v>
      </c>
      <c r="O117" s="88">
        <f>O113+O123</f>
        <v>25901900</v>
      </c>
      <c r="P117" s="23">
        <f t="shared" si="94"/>
        <v>153</v>
      </c>
      <c r="Q117" s="27">
        <f t="shared" si="95"/>
        <v>0.64988558352402748</v>
      </c>
      <c r="R117" s="23">
        <f>I117-O117</f>
        <v>62772950</v>
      </c>
      <c r="S117" s="27">
        <f>IF(I117&lt;&gt;0,O117/I117,0)</f>
        <v>0.29209973290059132</v>
      </c>
    </row>
    <row r="118" spans="1:19" s="6" customFormat="1" ht="40.5" customHeight="1">
      <c r="A118" s="51" t="s">
        <v>157</v>
      </c>
      <c r="B118" s="133" t="s">
        <v>158</v>
      </c>
      <c r="C118" s="185"/>
      <c r="D118" s="95" t="s">
        <v>327</v>
      </c>
      <c r="E118" s="132" t="s">
        <v>328</v>
      </c>
      <c r="F118" s="73" t="s">
        <v>21</v>
      </c>
      <c r="G118" s="87">
        <f>G124</f>
        <v>417</v>
      </c>
      <c r="H118" s="23">
        <f t="shared" si="96"/>
        <v>114109.9520383693</v>
      </c>
      <c r="I118" s="88">
        <f>I124</f>
        <v>47583850</v>
      </c>
      <c r="J118" s="87">
        <f>J124</f>
        <v>288</v>
      </c>
      <c r="K118" s="23">
        <f t="shared" si="110"/>
        <v>127413.39937500001</v>
      </c>
      <c r="L118" s="88">
        <f>L124</f>
        <v>36695059.020000003</v>
      </c>
      <c r="M118" s="87">
        <f>M124</f>
        <v>288</v>
      </c>
      <c r="N118" s="23">
        <f t="shared" si="111"/>
        <v>150296.17708333334</v>
      </c>
      <c r="O118" s="88">
        <f>O124</f>
        <v>43285299</v>
      </c>
      <c r="P118" s="23">
        <f t="shared" si="94"/>
        <v>129</v>
      </c>
      <c r="Q118" s="27">
        <f t="shared" si="95"/>
        <v>0.69064748201438853</v>
      </c>
      <c r="R118" s="23">
        <f>I118-O118</f>
        <v>4298551</v>
      </c>
      <c r="S118" s="27">
        <f>IF(I118&lt;&gt;0,O118/I118,0)</f>
        <v>0.90966365689199169</v>
      </c>
    </row>
    <row r="119" spans="1:19" s="6" customFormat="1" ht="50.1" customHeight="1">
      <c r="A119" s="79" t="s">
        <v>161</v>
      </c>
      <c r="B119" s="90" t="s">
        <v>162</v>
      </c>
      <c r="C119" s="134" t="s">
        <v>25</v>
      </c>
      <c r="D119" s="91" t="s">
        <v>329</v>
      </c>
      <c r="E119" s="107" t="s">
        <v>330</v>
      </c>
      <c r="F119" s="34" t="s">
        <v>18</v>
      </c>
      <c r="G119" s="34" t="s">
        <v>18</v>
      </c>
      <c r="H119" s="34" t="s">
        <v>18</v>
      </c>
      <c r="I119" s="31">
        <f>I120+I125</f>
        <v>13614993529.74</v>
      </c>
      <c r="J119" s="34" t="s">
        <v>18</v>
      </c>
      <c r="K119" s="34" t="s">
        <v>18</v>
      </c>
      <c r="L119" s="31">
        <f>L120+L125</f>
        <v>9635410554.4400024</v>
      </c>
      <c r="M119" s="34" t="s">
        <v>18</v>
      </c>
      <c r="N119" s="34" t="s">
        <v>18</v>
      </c>
      <c r="O119" s="31">
        <f>O120+O125</f>
        <v>9311992406.8600006</v>
      </c>
      <c r="P119" s="34" t="s">
        <v>18</v>
      </c>
      <c r="Q119" s="34" t="s">
        <v>18</v>
      </c>
      <c r="R119" s="31">
        <f>I119-O119</f>
        <v>4303001122.8799992</v>
      </c>
      <c r="S119" s="35">
        <f>IF(I119&lt;&gt;0,O119/I119,0)</f>
        <v>0.68395129138469946</v>
      </c>
    </row>
    <row r="120" spans="1:19" s="6" customFormat="1" ht="24.95" customHeight="1">
      <c r="A120" s="92" t="s">
        <v>165</v>
      </c>
      <c r="B120" s="219" t="s">
        <v>166</v>
      </c>
      <c r="C120" s="219"/>
      <c r="D120" s="219"/>
      <c r="E120" s="110" t="s">
        <v>331</v>
      </c>
      <c r="F120" s="16" t="s">
        <v>169</v>
      </c>
      <c r="G120" s="26">
        <v>31726</v>
      </c>
      <c r="H120" s="23">
        <f t="shared" ref="H120:H125" si="112">IF(G120&lt;&gt;0,I120/G120,0)</f>
        <v>67235.266334867294</v>
      </c>
      <c r="I120" s="24">
        <v>2133106059.7399998</v>
      </c>
      <c r="J120" s="26">
        <v>25444</v>
      </c>
      <c r="K120" s="23">
        <f t="shared" ref="K120" si="113">IF(J120&lt;&gt;0,L120/J120,0)</f>
        <v>61646.175760886654</v>
      </c>
      <c r="L120" s="24">
        <v>1568525296.0599999</v>
      </c>
      <c r="M120" s="26">
        <v>25444</v>
      </c>
      <c r="N120" s="23">
        <f t="shared" ref="N120" si="114">IF(M120&lt;&gt;0,O120/M120,0)</f>
        <v>58603.978700282969</v>
      </c>
      <c r="O120" s="24">
        <v>1491119634.05</v>
      </c>
      <c r="P120" s="23">
        <f t="shared" ref="P120:P132" si="115">G120-M120</f>
        <v>6282</v>
      </c>
      <c r="Q120" s="27">
        <f t="shared" ref="Q120:Q132" si="116">IF(G120&lt;&gt;0,M120/G120,0)</f>
        <v>0.80199205698795939</v>
      </c>
      <c r="R120" s="23">
        <f>I120-O120</f>
        <v>641986425.68999982</v>
      </c>
      <c r="S120" s="27">
        <f>IF(I120&lt;&gt;0,O120/I120,0)</f>
        <v>0.69903679999472212</v>
      </c>
    </row>
    <row r="121" spans="1:19" s="6" customFormat="1" ht="24.95" customHeight="1">
      <c r="A121" s="92"/>
      <c r="B121" s="206" t="s">
        <v>131</v>
      </c>
      <c r="C121" s="207"/>
      <c r="D121" s="208"/>
      <c r="E121" s="128" t="s">
        <v>332</v>
      </c>
      <c r="F121" s="32" t="s">
        <v>134</v>
      </c>
      <c r="G121" s="26">
        <v>180258</v>
      </c>
      <c r="H121" s="23">
        <f>IF(G121&lt;&gt;0,I120/G121,0)</f>
        <v>11833.627687758655</v>
      </c>
      <c r="I121" s="31" t="s">
        <v>18</v>
      </c>
      <c r="J121" s="26">
        <v>137784</v>
      </c>
      <c r="K121" s="23">
        <f>IF(J121&lt;&gt;0,L120/J121,0)</f>
        <v>11383.943680398304</v>
      </c>
      <c r="L121" s="31" t="s">
        <v>18</v>
      </c>
      <c r="M121" s="26">
        <v>137784</v>
      </c>
      <c r="N121" s="23">
        <f>IF(M121&lt;&gt;0,O120/M121,0)</f>
        <v>10822.153762773616</v>
      </c>
      <c r="O121" s="31" t="s">
        <v>18</v>
      </c>
      <c r="P121" s="23">
        <f t="shared" si="115"/>
        <v>42474</v>
      </c>
      <c r="Q121" s="27">
        <f t="shared" si="116"/>
        <v>0.76437106813567224</v>
      </c>
      <c r="R121" s="29" t="s">
        <v>18</v>
      </c>
      <c r="S121" s="29" t="s">
        <v>18</v>
      </c>
    </row>
    <row r="122" spans="1:19" s="6" customFormat="1" ht="24.95" customHeight="1">
      <c r="A122" s="92" t="s">
        <v>172</v>
      </c>
      <c r="B122" s="219" t="s">
        <v>173</v>
      </c>
      <c r="C122" s="219"/>
      <c r="D122" s="219"/>
      <c r="E122" s="110" t="s">
        <v>333</v>
      </c>
      <c r="F122" s="15" t="s">
        <v>21</v>
      </c>
      <c r="G122" s="26">
        <v>7521</v>
      </c>
      <c r="H122" s="23">
        <f t="shared" si="112"/>
        <v>151921.95268049464</v>
      </c>
      <c r="I122" s="24">
        <v>1142605006.1100001</v>
      </c>
      <c r="J122" s="26">
        <v>5983</v>
      </c>
      <c r="K122" s="23">
        <f t="shared" ref="K122:K125" si="117">IF(J122&lt;&gt;0,L122/J122,0)</f>
        <v>138933.22234832024</v>
      </c>
      <c r="L122" s="24">
        <v>831237469.31000006</v>
      </c>
      <c r="M122" s="26">
        <v>5983</v>
      </c>
      <c r="N122" s="23">
        <f t="shared" ref="N122:N125" si="118">IF(M122&lt;&gt;0,O122/M122,0)</f>
        <v>129421.1412334949</v>
      </c>
      <c r="O122" s="24">
        <v>774326688</v>
      </c>
      <c r="P122" s="23">
        <f t="shared" si="115"/>
        <v>1538</v>
      </c>
      <c r="Q122" s="27">
        <f t="shared" si="116"/>
        <v>0.79550591676638749</v>
      </c>
      <c r="R122" s="23">
        <f>I122-O122</f>
        <v>368278318.11000013</v>
      </c>
      <c r="S122" s="27">
        <f>IF(I122&lt;&gt;0,O122/I122,0)</f>
        <v>0.67768536271007251</v>
      </c>
    </row>
    <row r="123" spans="1:19" s="6" customFormat="1" ht="24.95" customHeight="1">
      <c r="A123" s="92" t="s">
        <v>176</v>
      </c>
      <c r="B123" s="215" t="s">
        <v>177</v>
      </c>
      <c r="C123" s="215"/>
      <c r="D123" s="215"/>
      <c r="E123" s="110" t="s">
        <v>334</v>
      </c>
      <c r="F123" s="16" t="s">
        <v>143</v>
      </c>
      <c r="G123" s="26">
        <v>437</v>
      </c>
      <c r="H123" s="23">
        <f t="shared" si="112"/>
        <v>202917.27688787185</v>
      </c>
      <c r="I123" s="24">
        <v>88674850</v>
      </c>
      <c r="J123" s="26">
        <v>284</v>
      </c>
      <c r="K123" s="23">
        <f t="shared" si="117"/>
        <v>113735.61978873239</v>
      </c>
      <c r="L123" s="24">
        <v>32300916.02</v>
      </c>
      <c r="M123" s="26">
        <v>284</v>
      </c>
      <c r="N123" s="23">
        <f t="shared" si="118"/>
        <v>91203.873239436623</v>
      </c>
      <c r="O123" s="24">
        <v>25901900</v>
      </c>
      <c r="P123" s="23">
        <f t="shared" si="115"/>
        <v>153</v>
      </c>
      <c r="Q123" s="27">
        <f t="shared" si="116"/>
        <v>0.64988558352402748</v>
      </c>
      <c r="R123" s="23">
        <f>I123-O123</f>
        <v>62772950</v>
      </c>
      <c r="S123" s="27">
        <f>IF(I123&lt;&gt;0,O123/I123,0)</f>
        <v>0.29209973290059132</v>
      </c>
    </row>
    <row r="124" spans="1:19" s="6" customFormat="1" ht="37.5" customHeight="1">
      <c r="A124" s="135" t="s">
        <v>180</v>
      </c>
      <c r="B124" s="216" t="s">
        <v>158</v>
      </c>
      <c r="C124" s="217"/>
      <c r="D124" s="218"/>
      <c r="E124" s="132" t="s">
        <v>327</v>
      </c>
      <c r="F124" s="73" t="s">
        <v>21</v>
      </c>
      <c r="G124" s="26">
        <v>417</v>
      </c>
      <c r="H124" s="23">
        <f t="shared" ref="H124" si="119">IF(G124&lt;&gt;0,I124/G124,0)</f>
        <v>114109.9520383693</v>
      </c>
      <c r="I124" s="24">
        <v>47583850</v>
      </c>
      <c r="J124" s="26">
        <v>288</v>
      </c>
      <c r="K124" s="23">
        <f t="shared" ref="K124" si="120">IF(J124&lt;&gt;0,L124/J124,0)</f>
        <v>127413.39937500001</v>
      </c>
      <c r="L124" s="24">
        <v>36695059.020000003</v>
      </c>
      <c r="M124" s="26">
        <v>288</v>
      </c>
      <c r="N124" s="23">
        <f t="shared" ref="N124" si="121">IF(M124&lt;&gt;0,O124/M124,0)</f>
        <v>150296.17708333334</v>
      </c>
      <c r="O124" s="24">
        <v>43285299</v>
      </c>
      <c r="P124" s="23">
        <f t="shared" si="115"/>
        <v>129</v>
      </c>
      <c r="Q124" s="27">
        <f t="shared" si="116"/>
        <v>0.69064748201438853</v>
      </c>
      <c r="R124" s="23">
        <f>I124-O124</f>
        <v>4298551</v>
      </c>
      <c r="S124" s="27">
        <f>IF(I124&lt;&gt;0,O124/I124,0)</f>
        <v>0.90966365689199169</v>
      </c>
    </row>
    <row r="125" spans="1:19" s="6" customFormat="1" ht="24.95" customHeight="1">
      <c r="A125" s="135" t="s">
        <v>182</v>
      </c>
      <c r="B125" s="215" t="s">
        <v>183</v>
      </c>
      <c r="C125" s="215"/>
      <c r="D125" s="215"/>
      <c r="E125" s="110" t="s">
        <v>335</v>
      </c>
      <c r="F125" s="16" t="s">
        <v>22</v>
      </c>
      <c r="G125" s="26">
        <v>119717</v>
      </c>
      <c r="H125" s="23">
        <f t="shared" si="112"/>
        <v>95908.579984463358</v>
      </c>
      <c r="I125" s="24">
        <v>11481887470</v>
      </c>
      <c r="J125" s="26">
        <v>84772</v>
      </c>
      <c r="K125" s="23">
        <f t="shared" si="117"/>
        <v>95159.78457957819</v>
      </c>
      <c r="L125" s="24">
        <v>8066885258.380002</v>
      </c>
      <c r="M125" s="26">
        <v>84772</v>
      </c>
      <c r="N125" s="23">
        <f t="shared" si="118"/>
        <v>92257.735724177794</v>
      </c>
      <c r="O125" s="24">
        <v>7820872772.8100004</v>
      </c>
      <c r="P125" s="23">
        <f t="shared" si="115"/>
        <v>34945</v>
      </c>
      <c r="Q125" s="27">
        <f t="shared" si="116"/>
        <v>0.70810327689467656</v>
      </c>
      <c r="R125" s="23">
        <f>I125-O125</f>
        <v>3661014697.1899996</v>
      </c>
      <c r="S125" s="27">
        <f>IF(I125&lt;&gt;0,O125/I125,0)</f>
        <v>0.68114870427396723</v>
      </c>
    </row>
    <row r="126" spans="1:19" s="6" customFormat="1" ht="24.95" customHeight="1">
      <c r="A126" s="135"/>
      <c r="B126" s="201" t="s">
        <v>186</v>
      </c>
      <c r="C126" s="201"/>
      <c r="D126" s="201"/>
      <c r="E126" s="128" t="s">
        <v>336</v>
      </c>
      <c r="F126" s="85" t="s">
        <v>189</v>
      </c>
      <c r="G126" s="26">
        <v>937455</v>
      </c>
      <c r="H126" s="23">
        <f>IF(G126&lt;&gt;0,I125/G126,0)</f>
        <v>12247.934535524371</v>
      </c>
      <c r="I126" s="31" t="s">
        <v>18</v>
      </c>
      <c r="J126" s="26">
        <v>676334</v>
      </c>
      <c r="K126" s="23">
        <f>IF(J126&lt;&gt;0,L125/J126,0)</f>
        <v>11927.369108132967</v>
      </c>
      <c r="L126" s="31" t="s">
        <v>18</v>
      </c>
      <c r="M126" s="26">
        <v>676334</v>
      </c>
      <c r="N126" s="23">
        <f>IF(M126&lt;&gt;0,O125/M126,0)</f>
        <v>11563.625032617021</v>
      </c>
      <c r="O126" s="31" t="s">
        <v>18</v>
      </c>
      <c r="P126" s="23">
        <f t="shared" si="115"/>
        <v>261121</v>
      </c>
      <c r="Q126" s="27">
        <f t="shared" si="116"/>
        <v>0.72145756329637156</v>
      </c>
      <c r="R126" s="29" t="s">
        <v>18</v>
      </c>
      <c r="S126" s="29" t="s">
        <v>18</v>
      </c>
    </row>
    <row r="127" spans="1:19" s="6" customFormat="1" ht="24.95" customHeight="1">
      <c r="A127" s="92" t="s">
        <v>190</v>
      </c>
      <c r="B127" s="219" t="s">
        <v>191</v>
      </c>
      <c r="C127" s="219"/>
      <c r="D127" s="219"/>
      <c r="E127" s="110" t="s">
        <v>337</v>
      </c>
      <c r="F127" s="16" t="s">
        <v>22</v>
      </c>
      <c r="G127" s="26">
        <v>6963</v>
      </c>
      <c r="H127" s="23">
        <f t="shared" ref="H127:H136" si="122">IF(G127&lt;&gt;0,I127/G127,0)</f>
        <v>180702.67987936235</v>
      </c>
      <c r="I127" s="24">
        <v>1258232760</v>
      </c>
      <c r="J127" s="26">
        <v>8274</v>
      </c>
      <c r="K127" s="23">
        <f t="shared" ref="K127:K128" si="123">IF(J127&lt;&gt;0,L127/J127,0)</f>
        <v>127887.1617198453</v>
      </c>
      <c r="L127" s="24">
        <v>1058138376.0700001</v>
      </c>
      <c r="M127" s="26">
        <v>8274</v>
      </c>
      <c r="N127" s="23">
        <f t="shared" ref="N127:N128" si="124">IF(M127&lt;&gt;0,O127/M127,0)</f>
        <v>120132.89545564419</v>
      </c>
      <c r="O127" s="24">
        <v>993979577</v>
      </c>
      <c r="P127" s="23">
        <f t="shared" si="115"/>
        <v>-1311</v>
      </c>
      <c r="Q127" s="27">
        <f t="shared" si="116"/>
        <v>1.1882809133993968</v>
      </c>
      <c r="R127" s="23">
        <f t="shared" ref="R127:R145" si="125">I127-O127</f>
        <v>264253183</v>
      </c>
      <c r="S127" s="27">
        <f t="shared" ref="S127:S145" si="126">IF(I127&lt;&gt;0,O127/I127,0)</f>
        <v>0.7899806844959274</v>
      </c>
    </row>
    <row r="128" spans="1:19" s="6" customFormat="1" ht="24.95" customHeight="1">
      <c r="A128" s="51" t="s">
        <v>194</v>
      </c>
      <c r="B128" s="219" t="s">
        <v>195</v>
      </c>
      <c r="C128" s="219"/>
      <c r="D128" s="219"/>
      <c r="E128" s="110" t="s">
        <v>338</v>
      </c>
      <c r="F128" s="16" t="s">
        <v>22</v>
      </c>
      <c r="G128" s="26">
        <v>5858</v>
      </c>
      <c r="H128" s="23">
        <f t="shared" si="122"/>
        <v>277756.65073403891</v>
      </c>
      <c r="I128" s="24">
        <v>1627098460</v>
      </c>
      <c r="J128" s="26">
        <v>3908</v>
      </c>
      <c r="K128" s="23">
        <f t="shared" si="123"/>
        <v>264386.18899948819</v>
      </c>
      <c r="L128" s="24">
        <v>1033221226.6099999</v>
      </c>
      <c r="M128" s="26">
        <v>3908</v>
      </c>
      <c r="N128" s="23">
        <f t="shared" si="124"/>
        <v>246085.88766632549</v>
      </c>
      <c r="O128" s="24">
        <v>961703649</v>
      </c>
      <c r="P128" s="23">
        <f t="shared" si="115"/>
        <v>1950</v>
      </c>
      <c r="Q128" s="27">
        <f t="shared" si="116"/>
        <v>0.6671218846022533</v>
      </c>
      <c r="R128" s="23">
        <f t="shared" si="125"/>
        <v>665394811</v>
      </c>
      <c r="S128" s="27">
        <f t="shared" si="126"/>
        <v>0.59105436618752627</v>
      </c>
    </row>
    <row r="129" spans="1:19" s="6" customFormat="1" ht="42.75" customHeight="1">
      <c r="A129" s="97" t="s">
        <v>198</v>
      </c>
      <c r="B129" s="216" t="s">
        <v>199</v>
      </c>
      <c r="C129" s="217"/>
      <c r="D129" s="218"/>
      <c r="E129" s="132" t="s">
        <v>339</v>
      </c>
      <c r="F129" s="99" t="s">
        <v>22</v>
      </c>
      <c r="G129" s="26">
        <v>1579</v>
      </c>
      <c r="H129" s="23">
        <f t="shared" ref="H129:H132" si="127">IF(G129&lt;&gt;0,I129/G129,0)</f>
        <v>262296.1684610513</v>
      </c>
      <c r="I129" s="24">
        <v>414165650</v>
      </c>
      <c r="J129" s="26">
        <v>1424</v>
      </c>
      <c r="K129" s="23">
        <f t="shared" ref="K129:K132" si="128">IF(J129&lt;&gt;0,L129/J129,0)</f>
        <v>210251.96023876403</v>
      </c>
      <c r="L129" s="24">
        <v>299398791.38</v>
      </c>
      <c r="M129" s="26">
        <v>1424</v>
      </c>
      <c r="N129" s="23">
        <f t="shared" ref="N129:N132" si="129">IF(M129&lt;&gt;0,O129/M129,0)</f>
        <v>195805.50491573033</v>
      </c>
      <c r="O129" s="24">
        <v>278827039</v>
      </c>
      <c r="P129" s="23">
        <f t="shared" si="115"/>
        <v>155</v>
      </c>
      <c r="Q129" s="27">
        <f t="shared" si="116"/>
        <v>0.90183660544648514</v>
      </c>
      <c r="R129" s="23">
        <f t="shared" si="125"/>
        <v>135338611</v>
      </c>
      <c r="S129" s="27">
        <f t="shared" si="126"/>
        <v>0.67322589162090096</v>
      </c>
    </row>
    <row r="130" spans="1:19" s="6" customFormat="1" ht="53.25" customHeight="1">
      <c r="A130" s="97" t="s">
        <v>202</v>
      </c>
      <c r="B130" s="216" t="s">
        <v>203</v>
      </c>
      <c r="C130" s="217"/>
      <c r="D130" s="218"/>
      <c r="E130" s="132" t="s">
        <v>340</v>
      </c>
      <c r="F130" s="99" t="s">
        <v>22</v>
      </c>
      <c r="G130" s="26">
        <v>292</v>
      </c>
      <c r="H130" s="23">
        <f t="shared" si="127"/>
        <v>375596.81506849313</v>
      </c>
      <c r="I130" s="24">
        <v>109674270</v>
      </c>
      <c r="J130" s="26">
        <v>306</v>
      </c>
      <c r="K130" s="23">
        <f t="shared" si="128"/>
        <v>350585.53843137255</v>
      </c>
      <c r="L130" s="24">
        <v>107279174.76000001</v>
      </c>
      <c r="M130" s="26">
        <v>306</v>
      </c>
      <c r="N130" s="23">
        <f t="shared" si="129"/>
        <v>321420.78104575165</v>
      </c>
      <c r="O130" s="24">
        <v>98354759</v>
      </c>
      <c r="P130" s="23">
        <f t="shared" si="115"/>
        <v>-14</v>
      </c>
      <c r="Q130" s="27">
        <f t="shared" si="116"/>
        <v>1.047945205479452</v>
      </c>
      <c r="R130" s="23">
        <f t="shared" si="125"/>
        <v>11319511</v>
      </c>
      <c r="S130" s="27">
        <f t="shared" si="126"/>
        <v>0.89678973017098729</v>
      </c>
    </row>
    <row r="131" spans="1:19" s="6" customFormat="1" ht="37.5" customHeight="1">
      <c r="A131" s="97" t="s">
        <v>206</v>
      </c>
      <c r="B131" s="216" t="s">
        <v>207</v>
      </c>
      <c r="C131" s="217"/>
      <c r="D131" s="218"/>
      <c r="E131" s="132" t="s">
        <v>341</v>
      </c>
      <c r="F131" s="99" t="s">
        <v>22</v>
      </c>
      <c r="G131" s="26">
        <v>128</v>
      </c>
      <c r="H131" s="23">
        <f t="shared" si="127"/>
        <v>338287.8125</v>
      </c>
      <c r="I131" s="24">
        <v>43300840</v>
      </c>
      <c r="J131" s="26">
        <v>321</v>
      </c>
      <c r="K131" s="23">
        <f t="shared" si="128"/>
        <v>338287.85</v>
      </c>
      <c r="L131" s="24">
        <v>108590399.84999999</v>
      </c>
      <c r="M131" s="26">
        <v>321</v>
      </c>
      <c r="N131" s="23">
        <f t="shared" si="129"/>
        <v>310146.1214953271</v>
      </c>
      <c r="O131" s="24">
        <v>99556905</v>
      </c>
      <c r="P131" s="23">
        <f t="shared" si="115"/>
        <v>-193</v>
      </c>
      <c r="Q131" s="27">
        <f t="shared" si="116"/>
        <v>2.5078125</v>
      </c>
      <c r="R131" s="23">
        <f t="shared" si="125"/>
        <v>-56256065</v>
      </c>
      <c r="S131" s="27">
        <f t="shared" si="126"/>
        <v>2.2991910780483704</v>
      </c>
    </row>
    <row r="132" spans="1:19" s="6" customFormat="1" ht="50.25" customHeight="1">
      <c r="A132" s="97" t="s">
        <v>210</v>
      </c>
      <c r="B132" s="216" t="s">
        <v>211</v>
      </c>
      <c r="C132" s="217"/>
      <c r="D132" s="218"/>
      <c r="E132" s="132" t="s">
        <v>342</v>
      </c>
      <c r="F132" s="99" t="s">
        <v>22</v>
      </c>
      <c r="G132" s="26">
        <v>320</v>
      </c>
      <c r="H132" s="23">
        <f t="shared" si="127"/>
        <v>266066.46875</v>
      </c>
      <c r="I132" s="24">
        <v>85141270</v>
      </c>
      <c r="J132" s="26">
        <v>120</v>
      </c>
      <c r="K132" s="23">
        <f t="shared" si="128"/>
        <v>271819.60800000001</v>
      </c>
      <c r="L132" s="24">
        <v>32618352.960000001</v>
      </c>
      <c r="M132" s="26">
        <v>120</v>
      </c>
      <c r="N132" s="23">
        <f t="shared" si="129"/>
        <v>249609.60833333334</v>
      </c>
      <c r="O132" s="24">
        <v>29953153</v>
      </c>
      <c r="P132" s="23">
        <f t="shared" si="115"/>
        <v>200</v>
      </c>
      <c r="Q132" s="27">
        <f t="shared" si="116"/>
        <v>0.375</v>
      </c>
      <c r="R132" s="23">
        <f t="shared" si="125"/>
        <v>55188117</v>
      </c>
      <c r="S132" s="27">
        <f t="shared" si="126"/>
        <v>0.3518053348276341</v>
      </c>
    </row>
    <row r="133" spans="1:19" s="6" customFormat="1" ht="24.95" customHeight="1">
      <c r="A133" s="101" t="s">
        <v>214</v>
      </c>
      <c r="B133" s="220" t="s">
        <v>244</v>
      </c>
      <c r="C133" s="221"/>
      <c r="D133" s="222"/>
      <c r="E133" s="107" t="s">
        <v>343</v>
      </c>
      <c r="F133" s="31" t="s">
        <v>18</v>
      </c>
      <c r="G133" s="31" t="s">
        <v>18</v>
      </c>
      <c r="H133" s="31" t="s">
        <v>18</v>
      </c>
      <c r="I133" s="136">
        <f>SUM(I134:I136)</f>
        <v>620229500</v>
      </c>
      <c r="J133" s="31" t="s">
        <v>18</v>
      </c>
      <c r="K133" s="31" t="s">
        <v>18</v>
      </c>
      <c r="L133" s="136">
        <f>SUM(L134:L136)</f>
        <v>444505278.19</v>
      </c>
      <c r="M133" s="31" t="s">
        <v>18</v>
      </c>
      <c r="N133" s="31" t="s">
        <v>18</v>
      </c>
      <c r="O133" s="136">
        <f>SUM(O134:O136)</f>
        <v>446938384</v>
      </c>
      <c r="P133" s="29" t="s">
        <v>18</v>
      </c>
      <c r="Q133" s="29" t="s">
        <v>18</v>
      </c>
      <c r="R133" s="23">
        <f t="shared" si="125"/>
        <v>173291116</v>
      </c>
      <c r="S133" s="27">
        <f t="shared" si="126"/>
        <v>0.72060162246394277</v>
      </c>
    </row>
    <row r="134" spans="1:19" s="6" customFormat="1" ht="24.95" customHeight="1">
      <c r="A134" s="101" t="s">
        <v>218</v>
      </c>
      <c r="B134" s="223" t="s">
        <v>248</v>
      </c>
      <c r="C134" s="224"/>
      <c r="D134" s="225"/>
      <c r="E134" s="137" t="s">
        <v>344</v>
      </c>
      <c r="F134" s="138" t="s">
        <v>47</v>
      </c>
      <c r="G134" s="26">
        <v>3098</v>
      </c>
      <c r="H134" s="23">
        <f t="shared" si="122"/>
        <v>34266.791478373147</v>
      </c>
      <c r="I134" s="24">
        <v>106158520</v>
      </c>
      <c r="J134" s="26">
        <v>1923</v>
      </c>
      <c r="K134" s="23">
        <f t="shared" ref="K134:K136" si="130">IF(J134&lt;&gt;0,L134/J134,0)</f>
        <v>31344.717212688509</v>
      </c>
      <c r="L134" s="24">
        <v>60275891.200000003</v>
      </c>
      <c r="M134" s="26">
        <v>1923</v>
      </c>
      <c r="N134" s="23">
        <f t="shared" ref="N134:N136" si="131">IF(M134&lt;&gt;0,O134/M134,0)</f>
        <v>36532.063962558503</v>
      </c>
      <c r="O134" s="24">
        <v>70251159</v>
      </c>
      <c r="P134" s="23">
        <f>G134-M134</f>
        <v>1175</v>
      </c>
      <c r="Q134" s="27">
        <f>IF(G134&lt;&gt;0,M134/G134,0)</f>
        <v>0.62072304712717885</v>
      </c>
      <c r="R134" s="23">
        <f t="shared" si="125"/>
        <v>35907361</v>
      </c>
      <c r="S134" s="27">
        <f t="shared" si="126"/>
        <v>0.6617571439390828</v>
      </c>
    </row>
    <row r="135" spans="1:19" s="6" customFormat="1" ht="33.950000000000003" customHeight="1">
      <c r="A135" s="101" t="s">
        <v>233</v>
      </c>
      <c r="B135" s="223" t="s">
        <v>252</v>
      </c>
      <c r="C135" s="224"/>
      <c r="D135" s="225"/>
      <c r="E135" s="110" t="s">
        <v>345</v>
      </c>
      <c r="F135" s="138" t="s">
        <v>21</v>
      </c>
      <c r="G135" s="26">
        <v>1835</v>
      </c>
      <c r="H135" s="23">
        <f t="shared" si="122"/>
        <v>68815.640326975481</v>
      </c>
      <c r="I135" s="24">
        <v>126276700</v>
      </c>
      <c r="J135" s="26">
        <v>1393</v>
      </c>
      <c r="K135" s="23">
        <f t="shared" si="130"/>
        <v>64860.146834170846</v>
      </c>
      <c r="L135" s="24">
        <v>90350184.539999992</v>
      </c>
      <c r="M135" s="26">
        <v>1393</v>
      </c>
      <c r="N135" s="23">
        <f t="shared" si="131"/>
        <v>68165.656137832018</v>
      </c>
      <c r="O135" s="24">
        <v>94954759</v>
      </c>
      <c r="P135" s="23">
        <f>G135-M135</f>
        <v>442</v>
      </c>
      <c r="Q135" s="27">
        <f>IF(G135&lt;&gt;0,M135/G135,0)</f>
        <v>0.75912806539509536</v>
      </c>
      <c r="R135" s="23">
        <f t="shared" si="125"/>
        <v>31321941</v>
      </c>
      <c r="S135" s="27">
        <f t="shared" si="126"/>
        <v>0.75195787504741574</v>
      </c>
    </row>
    <row r="136" spans="1:19" s="6" customFormat="1" ht="33.950000000000003" customHeight="1">
      <c r="A136" s="101" t="s">
        <v>239</v>
      </c>
      <c r="B136" s="223" t="s">
        <v>256</v>
      </c>
      <c r="C136" s="224"/>
      <c r="D136" s="225"/>
      <c r="E136" s="110" t="s">
        <v>346</v>
      </c>
      <c r="F136" s="138" t="s">
        <v>22</v>
      </c>
      <c r="G136" s="26">
        <v>3828</v>
      </c>
      <c r="H136" s="23">
        <f t="shared" si="122"/>
        <v>101304.67084639499</v>
      </c>
      <c r="I136" s="24">
        <v>387794280</v>
      </c>
      <c r="J136" s="26">
        <v>1954</v>
      </c>
      <c r="K136" s="23">
        <f t="shared" si="130"/>
        <v>150398.77300409417</v>
      </c>
      <c r="L136" s="24">
        <v>293879202.44999999</v>
      </c>
      <c r="M136" s="26">
        <v>1954</v>
      </c>
      <c r="N136" s="23">
        <f t="shared" si="131"/>
        <v>144182.42886386899</v>
      </c>
      <c r="O136" s="24">
        <v>281732466</v>
      </c>
      <c r="P136" s="23">
        <f>G136-M136</f>
        <v>1874</v>
      </c>
      <c r="Q136" s="27">
        <f>IF(G136&lt;&gt;0,M136/G136,0)</f>
        <v>0.5104493207941484</v>
      </c>
      <c r="R136" s="23">
        <f t="shared" si="125"/>
        <v>106061814</v>
      </c>
      <c r="S136" s="27">
        <f t="shared" si="126"/>
        <v>0.72649979777937934</v>
      </c>
    </row>
    <row r="137" spans="1:19" s="6" customFormat="1" ht="24.95" customHeight="1">
      <c r="A137" s="139" t="s">
        <v>243</v>
      </c>
      <c r="B137" s="226" t="s">
        <v>347</v>
      </c>
      <c r="C137" s="227"/>
      <c r="D137" s="228"/>
      <c r="E137" s="107" t="s">
        <v>348</v>
      </c>
      <c r="F137" s="34" t="s">
        <v>18</v>
      </c>
      <c r="G137" s="34" t="s">
        <v>18</v>
      </c>
      <c r="H137" s="34" t="s">
        <v>18</v>
      </c>
      <c r="I137" s="24">
        <v>214179170</v>
      </c>
      <c r="J137" s="34" t="s">
        <v>18</v>
      </c>
      <c r="K137" s="34" t="s">
        <v>18</v>
      </c>
      <c r="L137" s="24">
        <v>0</v>
      </c>
      <c r="M137" s="34" t="s">
        <v>18</v>
      </c>
      <c r="N137" s="34" t="s">
        <v>18</v>
      </c>
      <c r="O137" s="24">
        <v>152826283.91999999</v>
      </c>
      <c r="P137" s="34" t="s">
        <v>18</v>
      </c>
      <c r="Q137" s="34" t="s">
        <v>18</v>
      </c>
      <c r="R137" s="31">
        <f t="shared" si="125"/>
        <v>61352886.080000013</v>
      </c>
      <c r="S137" s="35">
        <f t="shared" si="126"/>
        <v>0.71354410384539257</v>
      </c>
    </row>
    <row r="138" spans="1:19" s="6" customFormat="1" ht="50.25" customHeight="1">
      <c r="A138" s="140" t="s">
        <v>31</v>
      </c>
      <c r="B138" s="121" t="s">
        <v>349</v>
      </c>
      <c r="C138" s="39" t="s">
        <v>25</v>
      </c>
      <c r="D138" s="122" t="s">
        <v>350</v>
      </c>
      <c r="E138" s="141" t="s">
        <v>351</v>
      </c>
      <c r="F138" s="142" t="s">
        <v>352</v>
      </c>
      <c r="G138" s="142" t="s">
        <v>352</v>
      </c>
      <c r="H138" s="142" t="s">
        <v>352</v>
      </c>
      <c r="I138" s="43">
        <f>I139+I140+I151+I156+I164</f>
        <v>647205900</v>
      </c>
      <c r="J138" s="142" t="s">
        <v>352</v>
      </c>
      <c r="K138" s="142" t="s">
        <v>352</v>
      </c>
      <c r="L138" s="43">
        <f>L139+L140+L151+L156+L164</f>
        <v>494113519.28999996</v>
      </c>
      <c r="M138" s="142" t="s">
        <v>352</v>
      </c>
      <c r="N138" s="142" t="s">
        <v>352</v>
      </c>
      <c r="O138" s="43">
        <f>O139+O140+O151+O156+O164</f>
        <v>396309985.98000002</v>
      </c>
      <c r="P138" s="42" t="s">
        <v>18</v>
      </c>
      <c r="Q138" s="42" t="s">
        <v>18</v>
      </c>
      <c r="R138" s="43">
        <f t="shared" si="125"/>
        <v>250895914.01999998</v>
      </c>
      <c r="S138" s="44">
        <f t="shared" si="126"/>
        <v>0.61233988438609721</v>
      </c>
    </row>
    <row r="139" spans="1:19" s="6" customFormat="1" ht="33.950000000000003" customHeight="1">
      <c r="A139" s="139" t="s">
        <v>272</v>
      </c>
      <c r="B139" s="229" t="s">
        <v>353</v>
      </c>
      <c r="C139" s="230"/>
      <c r="D139" s="231"/>
      <c r="E139" s="107" t="s">
        <v>354</v>
      </c>
      <c r="F139" s="22" t="s">
        <v>19</v>
      </c>
      <c r="G139" s="26"/>
      <c r="H139" s="31">
        <f>IF(G139&lt;&gt;0,I139/G139,0)</f>
        <v>0</v>
      </c>
      <c r="I139" s="24"/>
      <c r="J139" s="26">
        <v>0</v>
      </c>
      <c r="K139" s="31">
        <f>IF(J139&lt;&gt;0,L139/J139,0)</f>
        <v>0</v>
      </c>
      <c r="L139" s="24"/>
      <c r="M139" s="26">
        <v>0</v>
      </c>
      <c r="N139" s="31">
        <f>IF(M139&lt;&gt;0,O139/M139,0)</f>
        <v>0</v>
      </c>
      <c r="O139" s="24"/>
      <c r="P139" s="23">
        <f>G139-M139</f>
        <v>0</v>
      </c>
      <c r="Q139" s="27">
        <f>IF(G139&lt;&gt;0,M139/G139,0)</f>
        <v>0</v>
      </c>
      <c r="R139" s="23">
        <f t="shared" si="125"/>
        <v>0</v>
      </c>
      <c r="S139" s="27">
        <f t="shared" si="126"/>
        <v>0</v>
      </c>
    </row>
    <row r="140" spans="1:19" s="6" customFormat="1" ht="24.95" customHeight="1">
      <c r="A140" s="33" t="s">
        <v>31</v>
      </c>
      <c r="B140" s="49" t="s">
        <v>32</v>
      </c>
      <c r="C140" s="198" t="s">
        <v>25</v>
      </c>
      <c r="D140" s="143" t="s">
        <v>355</v>
      </c>
      <c r="E140" s="107" t="s">
        <v>356</v>
      </c>
      <c r="F140" s="34" t="s">
        <v>18</v>
      </c>
      <c r="G140" s="34" t="s">
        <v>18</v>
      </c>
      <c r="H140" s="34" t="s">
        <v>18</v>
      </c>
      <c r="I140" s="31">
        <f>I141+I147</f>
        <v>150593900</v>
      </c>
      <c r="J140" s="34" t="s">
        <v>18</v>
      </c>
      <c r="K140" s="34" t="s">
        <v>18</v>
      </c>
      <c r="L140" s="31">
        <f>L141+L147</f>
        <v>94705737.289999992</v>
      </c>
      <c r="M140" s="34" t="s">
        <v>18</v>
      </c>
      <c r="N140" s="34" t="s">
        <v>18</v>
      </c>
      <c r="O140" s="31">
        <f>O141+O147</f>
        <v>80393141.890000001</v>
      </c>
      <c r="P140" s="34" t="s">
        <v>18</v>
      </c>
      <c r="Q140" s="34" t="s">
        <v>18</v>
      </c>
      <c r="R140" s="31">
        <f t="shared" si="125"/>
        <v>70200758.109999999</v>
      </c>
      <c r="S140" s="35">
        <f t="shared" si="126"/>
        <v>0.53384062628034734</v>
      </c>
    </row>
    <row r="141" spans="1:19" s="6" customFormat="1" ht="33.950000000000003" customHeight="1">
      <c r="A141" s="51" t="s">
        <v>35</v>
      </c>
      <c r="B141" s="144" t="s">
        <v>36</v>
      </c>
      <c r="C141" s="200"/>
      <c r="D141" s="143" t="s">
        <v>357</v>
      </c>
      <c r="E141" s="110" t="s">
        <v>358</v>
      </c>
      <c r="F141" s="15" t="s">
        <v>66</v>
      </c>
      <c r="G141" s="34">
        <f>G142+G144+G146</f>
        <v>156461</v>
      </c>
      <c r="H141" s="34" t="s">
        <v>18</v>
      </c>
      <c r="I141" s="23">
        <f>I142+I144+I145</f>
        <v>138240900</v>
      </c>
      <c r="J141" s="34">
        <f>J142+J144+J146</f>
        <v>96475</v>
      </c>
      <c r="K141" s="34" t="s">
        <v>18</v>
      </c>
      <c r="L141" s="23">
        <f>L142+L144+L145</f>
        <v>85240486.25</v>
      </c>
      <c r="M141" s="34">
        <f>M142+M144+M146</f>
        <v>96475</v>
      </c>
      <c r="N141" s="34" t="s">
        <v>18</v>
      </c>
      <c r="O141" s="23">
        <f>O142+O144+O145</f>
        <v>74248551.890000001</v>
      </c>
      <c r="P141" s="29" t="s">
        <v>18</v>
      </c>
      <c r="Q141" s="29" t="s">
        <v>18</v>
      </c>
      <c r="R141" s="23">
        <f t="shared" si="125"/>
        <v>63992348.109999999</v>
      </c>
      <c r="S141" s="27">
        <f t="shared" si="126"/>
        <v>0.53709540295238245</v>
      </c>
    </row>
    <row r="142" spans="1:19" s="6" customFormat="1" ht="24.95" customHeight="1">
      <c r="A142" s="51" t="s">
        <v>40</v>
      </c>
      <c r="B142" s="232" t="s">
        <v>359</v>
      </c>
      <c r="C142" s="232"/>
      <c r="D142" s="232"/>
      <c r="E142" s="110" t="s">
        <v>360</v>
      </c>
      <c r="F142" s="15" t="s">
        <v>66</v>
      </c>
      <c r="G142" s="57">
        <f>G143</f>
        <v>109742</v>
      </c>
      <c r="H142" s="23">
        <f t="shared" ref="H142:H145" si="132">IF(G142&lt;&gt;0,I142/G142,0)</f>
        <v>883.54959814838435</v>
      </c>
      <c r="I142" s="23">
        <f>I143</f>
        <v>96962500</v>
      </c>
      <c r="J142" s="57">
        <f>J143</f>
        <v>70259</v>
      </c>
      <c r="K142" s="23">
        <f t="shared" ref="K142:K145" si="133">IF(J142&lt;&gt;0,L142/J142,0)</f>
        <v>883.55</v>
      </c>
      <c r="L142" s="23">
        <f>L143</f>
        <v>62077339.449999996</v>
      </c>
      <c r="M142" s="57">
        <f>M143</f>
        <v>70259</v>
      </c>
      <c r="N142" s="23">
        <f t="shared" ref="N142:N145" si="134">IF(M142&lt;&gt;0,O142/M142,0)</f>
        <v>789.8609947480038</v>
      </c>
      <c r="O142" s="23">
        <f>O143</f>
        <v>55494843.630000003</v>
      </c>
      <c r="P142" s="23">
        <f t="shared" ref="P142:P150" si="135">G142-M142</f>
        <v>39483</v>
      </c>
      <c r="Q142" s="27">
        <f t="shared" ref="Q142:Q150" si="136">IF(G142&lt;&gt;0,M142/G142,0)</f>
        <v>0.64021978823057712</v>
      </c>
      <c r="R142" s="23">
        <f t="shared" si="125"/>
        <v>41467656.369999997</v>
      </c>
      <c r="S142" s="27">
        <f t="shared" si="126"/>
        <v>0.57233305277813595</v>
      </c>
    </row>
    <row r="143" spans="1:19" s="6" customFormat="1" ht="24.95" customHeight="1">
      <c r="A143" s="51"/>
      <c r="B143" s="215" t="s">
        <v>63</v>
      </c>
      <c r="C143" s="215"/>
      <c r="D143" s="215"/>
      <c r="E143" s="110" t="s">
        <v>361</v>
      </c>
      <c r="F143" s="15" t="s">
        <v>66</v>
      </c>
      <c r="G143" s="26">
        <v>109742</v>
      </c>
      <c r="H143" s="23">
        <f t="shared" si="132"/>
        <v>883.54959814838435</v>
      </c>
      <c r="I143" s="24">
        <v>96962500</v>
      </c>
      <c r="J143" s="26">
        <v>70259</v>
      </c>
      <c r="K143" s="23">
        <f t="shared" si="133"/>
        <v>883.55</v>
      </c>
      <c r="L143" s="24">
        <v>62077339.449999996</v>
      </c>
      <c r="M143" s="26">
        <v>70259</v>
      </c>
      <c r="N143" s="23">
        <f t="shared" si="134"/>
        <v>789.8609947480038</v>
      </c>
      <c r="O143" s="24">
        <v>55494843.630000003</v>
      </c>
      <c r="P143" s="23">
        <f t="shared" si="135"/>
        <v>39483</v>
      </c>
      <c r="Q143" s="27">
        <f t="shared" si="136"/>
        <v>0.64021978823057712</v>
      </c>
      <c r="R143" s="23">
        <f t="shared" si="125"/>
        <v>41467656.369999997</v>
      </c>
      <c r="S143" s="27">
        <f t="shared" si="126"/>
        <v>0.57233305277813595</v>
      </c>
    </row>
    <row r="144" spans="1:19" s="6" customFormat="1" ht="24.95" customHeight="1">
      <c r="A144" s="51" t="s">
        <v>67</v>
      </c>
      <c r="B144" s="219" t="s">
        <v>293</v>
      </c>
      <c r="C144" s="219"/>
      <c r="D144" s="219"/>
      <c r="E144" s="110" t="s">
        <v>362</v>
      </c>
      <c r="F144" s="15" t="s">
        <v>66</v>
      </c>
      <c r="G144" s="26">
        <v>0</v>
      </c>
      <c r="H144" s="23">
        <f t="shared" si="132"/>
        <v>0</v>
      </c>
      <c r="I144" s="24">
        <v>0</v>
      </c>
      <c r="J144" s="26">
        <v>0</v>
      </c>
      <c r="K144" s="23">
        <f t="shared" si="133"/>
        <v>0</v>
      </c>
      <c r="L144" s="24">
        <v>0</v>
      </c>
      <c r="M144" s="26">
        <v>0</v>
      </c>
      <c r="N144" s="23">
        <f t="shared" si="134"/>
        <v>0</v>
      </c>
      <c r="O144" s="24">
        <v>0</v>
      </c>
      <c r="P144" s="23">
        <f t="shared" si="135"/>
        <v>0</v>
      </c>
      <c r="Q144" s="27">
        <f t="shared" si="136"/>
        <v>0</v>
      </c>
      <c r="R144" s="23">
        <f t="shared" si="125"/>
        <v>0</v>
      </c>
      <c r="S144" s="27">
        <f t="shared" si="126"/>
        <v>0</v>
      </c>
    </row>
    <row r="145" spans="1:19" s="6" customFormat="1" ht="24.95" customHeight="1">
      <c r="A145" s="51" t="s">
        <v>71</v>
      </c>
      <c r="B145" s="212" t="s">
        <v>363</v>
      </c>
      <c r="C145" s="213"/>
      <c r="D145" s="214"/>
      <c r="E145" s="110" t="s">
        <v>364</v>
      </c>
      <c r="F145" s="19" t="s">
        <v>20</v>
      </c>
      <c r="G145" s="26">
        <v>13527</v>
      </c>
      <c r="H145" s="23">
        <f t="shared" si="132"/>
        <v>3051.5561469653285</v>
      </c>
      <c r="I145" s="24">
        <v>41278400</v>
      </c>
      <c r="J145" s="26">
        <v>7403</v>
      </c>
      <c r="K145" s="23">
        <f t="shared" si="133"/>
        <v>3128.8865054707562</v>
      </c>
      <c r="L145" s="24">
        <v>23163146.800000008</v>
      </c>
      <c r="M145" s="26">
        <v>7403</v>
      </c>
      <c r="N145" s="23">
        <f t="shared" si="134"/>
        <v>2533.2579035526142</v>
      </c>
      <c r="O145" s="24">
        <v>18753708.260000002</v>
      </c>
      <c r="P145" s="23">
        <f t="shared" si="135"/>
        <v>6124</v>
      </c>
      <c r="Q145" s="27">
        <f t="shared" si="136"/>
        <v>0.54727581873290454</v>
      </c>
      <c r="R145" s="23">
        <f t="shared" si="125"/>
        <v>22524691.739999998</v>
      </c>
      <c r="S145" s="27">
        <f t="shared" si="126"/>
        <v>0.4543225575603706</v>
      </c>
    </row>
    <row r="146" spans="1:19" s="6" customFormat="1" ht="24.95" customHeight="1">
      <c r="A146" s="51"/>
      <c r="B146" s="201" t="s">
        <v>75</v>
      </c>
      <c r="C146" s="201"/>
      <c r="D146" s="201"/>
      <c r="E146" s="128" t="s">
        <v>365</v>
      </c>
      <c r="F146" s="32" t="s">
        <v>66</v>
      </c>
      <c r="G146" s="26">
        <v>46719</v>
      </c>
      <c r="H146" s="23">
        <f>IF(G145&lt;&gt;0,I145/G146,0)</f>
        <v>883.54630878229409</v>
      </c>
      <c r="I146" s="23" t="s">
        <v>18</v>
      </c>
      <c r="J146" s="26">
        <v>26216</v>
      </c>
      <c r="K146" s="23">
        <f>IF(J145&lt;&gt;0,L145/J146,0)</f>
        <v>883.5500000000003</v>
      </c>
      <c r="L146" s="23" t="s">
        <v>18</v>
      </c>
      <c r="M146" s="26">
        <v>26216</v>
      </c>
      <c r="N146" s="23">
        <f>IF(M145&lt;&gt;0,O145/M146,0)</f>
        <v>715.35353448275873</v>
      </c>
      <c r="O146" s="23" t="s">
        <v>18</v>
      </c>
      <c r="P146" s="23">
        <f t="shared" si="135"/>
        <v>20503</v>
      </c>
      <c r="Q146" s="27">
        <f t="shared" si="136"/>
        <v>0.56114214773432647</v>
      </c>
      <c r="R146" s="29" t="s">
        <v>18</v>
      </c>
      <c r="S146" s="29" t="s">
        <v>18</v>
      </c>
    </row>
    <row r="147" spans="1:19" s="6" customFormat="1" ht="24.95" customHeight="1">
      <c r="A147" s="51" t="s">
        <v>127</v>
      </c>
      <c r="B147" s="219" t="s">
        <v>366</v>
      </c>
      <c r="C147" s="219"/>
      <c r="D147" s="219"/>
      <c r="E147" s="110" t="s">
        <v>367</v>
      </c>
      <c r="F147" s="15" t="s">
        <v>21</v>
      </c>
      <c r="G147" s="26">
        <v>480</v>
      </c>
      <c r="H147" s="23">
        <f t="shared" ref="H147:H149" si="137">IF(G147&lt;&gt;0,I147/G147,0)</f>
        <v>25735.416666666668</v>
      </c>
      <c r="I147" s="24">
        <v>12353000</v>
      </c>
      <c r="J147" s="26">
        <v>358</v>
      </c>
      <c r="K147" s="23">
        <f t="shared" ref="K147" si="138">IF(J147&lt;&gt;0,L147/J147,0)</f>
        <v>26439.248715083795</v>
      </c>
      <c r="L147" s="24">
        <v>9465251.0399999991</v>
      </c>
      <c r="M147" s="26">
        <v>358</v>
      </c>
      <c r="N147" s="23">
        <f t="shared" ref="N147" si="139">IF(M147&lt;&gt;0,O147/M147,0)</f>
        <v>17163.659217877095</v>
      </c>
      <c r="O147" s="24">
        <v>6144590</v>
      </c>
      <c r="P147" s="23">
        <f t="shared" si="135"/>
        <v>122</v>
      </c>
      <c r="Q147" s="27">
        <f t="shared" si="136"/>
        <v>0.74583333333333335</v>
      </c>
      <c r="R147" s="23">
        <f>I147-O147</f>
        <v>6208410</v>
      </c>
      <c r="S147" s="27">
        <f>IF(I147&lt;&gt;0,O147/I147,0)</f>
        <v>0.49741682182465796</v>
      </c>
    </row>
    <row r="148" spans="1:19" s="6" customFormat="1" ht="24.95" customHeight="1">
      <c r="A148" s="51"/>
      <c r="B148" s="206" t="s">
        <v>131</v>
      </c>
      <c r="C148" s="207"/>
      <c r="D148" s="208"/>
      <c r="E148" s="128" t="s">
        <v>368</v>
      </c>
      <c r="F148" s="145" t="s">
        <v>134</v>
      </c>
      <c r="G148" s="26">
        <v>6870</v>
      </c>
      <c r="H148" s="23">
        <f>IF(G148&lt;&gt;0,I147/G148,0)</f>
        <v>1798.1077147016013</v>
      </c>
      <c r="I148" s="23" t="s">
        <v>18</v>
      </c>
      <c r="J148" s="26">
        <v>5264</v>
      </c>
      <c r="K148" s="23">
        <f>IF(J148&lt;&gt;0,L147/J148,0)</f>
        <v>1798.11</v>
      </c>
      <c r="L148" s="23" t="s">
        <v>18</v>
      </c>
      <c r="M148" s="26">
        <v>5264</v>
      </c>
      <c r="N148" s="23">
        <f>IF(M148&lt;&gt;0,O147/M148,0)</f>
        <v>1167.2853343465047</v>
      </c>
      <c r="O148" s="23" t="s">
        <v>18</v>
      </c>
      <c r="P148" s="23">
        <f t="shared" si="135"/>
        <v>1606</v>
      </c>
      <c r="Q148" s="27">
        <f t="shared" si="136"/>
        <v>0.76622998544395926</v>
      </c>
      <c r="R148" s="29" t="s">
        <v>18</v>
      </c>
      <c r="S148" s="29" t="s">
        <v>18</v>
      </c>
    </row>
    <row r="149" spans="1:19" s="6" customFormat="1" ht="50.1" customHeight="1">
      <c r="A149" s="79" t="s">
        <v>144</v>
      </c>
      <c r="B149" s="146" t="s">
        <v>145</v>
      </c>
      <c r="C149" s="233" t="s">
        <v>25</v>
      </c>
      <c r="D149" s="91" t="s">
        <v>369</v>
      </c>
      <c r="E149" s="110" t="s">
        <v>370</v>
      </c>
      <c r="F149" s="30" t="s">
        <v>21</v>
      </c>
      <c r="G149" s="34">
        <f>G147+G152</f>
        <v>480</v>
      </c>
      <c r="H149" s="31">
        <f t="shared" si="137"/>
        <v>25735.416666666668</v>
      </c>
      <c r="I149" s="31">
        <f>I147+I152</f>
        <v>12353000</v>
      </c>
      <c r="J149" s="34">
        <f>J147+J152</f>
        <v>358</v>
      </c>
      <c r="K149" s="31">
        <f t="shared" ref="K149" si="140">IF(J149&lt;&gt;0,L149/J149,0)</f>
        <v>26439.248715083795</v>
      </c>
      <c r="L149" s="31">
        <f>L147+L152</f>
        <v>9465251.0399999991</v>
      </c>
      <c r="M149" s="34">
        <f>M147+M152</f>
        <v>358</v>
      </c>
      <c r="N149" s="31">
        <f t="shared" ref="N149" si="141">IF(M149&lt;&gt;0,O149/M149,0)</f>
        <v>17163.659217877095</v>
      </c>
      <c r="O149" s="31">
        <f>O147+O152</f>
        <v>6144590</v>
      </c>
      <c r="P149" s="31">
        <f t="shared" si="135"/>
        <v>122</v>
      </c>
      <c r="Q149" s="35">
        <f t="shared" si="136"/>
        <v>0.74583333333333335</v>
      </c>
      <c r="R149" s="31">
        <f>I149-O149</f>
        <v>6208410</v>
      </c>
      <c r="S149" s="35">
        <f>IF(I149&lt;&gt;0,O149/I149,0)</f>
        <v>0.49741682182465796</v>
      </c>
    </row>
    <row r="150" spans="1:19" s="6" customFormat="1" ht="24.95" customHeight="1">
      <c r="A150" s="51"/>
      <c r="B150" s="147" t="s">
        <v>131</v>
      </c>
      <c r="C150" s="233"/>
      <c r="D150" s="128" t="s">
        <v>371</v>
      </c>
      <c r="E150" s="128" t="s">
        <v>372</v>
      </c>
      <c r="F150" s="32" t="s">
        <v>134</v>
      </c>
      <c r="G150" s="87">
        <f>G148+G153</f>
        <v>6870</v>
      </c>
      <c r="H150" s="23">
        <f>IF(G150&lt;&gt;0,I149/G150,0)</f>
        <v>1798.1077147016013</v>
      </c>
      <c r="I150" s="23" t="s">
        <v>18</v>
      </c>
      <c r="J150" s="87">
        <f>J148+J153</f>
        <v>5264</v>
      </c>
      <c r="K150" s="23">
        <f>IF(J150&lt;&gt;0,L149/J150,0)</f>
        <v>1798.11</v>
      </c>
      <c r="L150" s="23" t="s">
        <v>18</v>
      </c>
      <c r="M150" s="87">
        <f>M148+M153</f>
        <v>5264</v>
      </c>
      <c r="N150" s="23">
        <f>IF(M150&lt;&gt;0,O149/M150,0)</f>
        <v>1167.2853343465047</v>
      </c>
      <c r="O150" s="23" t="s">
        <v>18</v>
      </c>
      <c r="P150" s="23">
        <f t="shared" si="135"/>
        <v>1606</v>
      </c>
      <c r="Q150" s="27">
        <f t="shared" si="136"/>
        <v>0.76622998544395926</v>
      </c>
      <c r="R150" s="29" t="s">
        <v>18</v>
      </c>
      <c r="S150" s="29" t="s">
        <v>18</v>
      </c>
    </row>
    <row r="151" spans="1:19" s="6" customFormat="1" ht="33.950000000000003" customHeight="1">
      <c r="A151" s="148" t="s">
        <v>161</v>
      </c>
      <c r="B151" s="146" t="s">
        <v>162</v>
      </c>
      <c r="C151" s="233"/>
      <c r="D151" s="91" t="s">
        <v>373</v>
      </c>
      <c r="E151" s="107" t="s">
        <v>374</v>
      </c>
      <c r="F151" s="34" t="s">
        <v>18</v>
      </c>
      <c r="G151" s="34" t="s">
        <v>18</v>
      </c>
      <c r="H151" s="34" t="s">
        <v>18</v>
      </c>
      <c r="I151" s="31">
        <f>I152+I154</f>
        <v>95520900</v>
      </c>
      <c r="J151" s="34" t="s">
        <v>18</v>
      </c>
      <c r="K151" s="34" t="s">
        <v>18</v>
      </c>
      <c r="L151" s="31">
        <f>L152+L154</f>
        <v>65934448.599999994</v>
      </c>
      <c r="M151" s="34" t="s">
        <v>18</v>
      </c>
      <c r="N151" s="34" t="s">
        <v>18</v>
      </c>
      <c r="O151" s="31">
        <f>O152+O154</f>
        <v>45746119.340000004</v>
      </c>
      <c r="P151" s="34" t="s">
        <v>18</v>
      </c>
      <c r="Q151" s="34" t="s">
        <v>18</v>
      </c>
      <c r="R151" s="31">
        <f>I151-O151</f>
        <v>49774780.659999996</v>
      </c>
      <c r="S151" s="35">
        <f>IF(I151&lt;&gt;0,O151/I151,0)</f>
        <v>0.47891214739392118</v>
      </c>
    </row>
    <row r="152" spans="1:19" s="6" customFormat="1" ht="24.95" customHeight="1">
      <c r="A152" s="92" t="s">
        <v>165</v>
      </c>
      <c r="B152" s="219" t="s">
        <v>166</v>
      </c>
      <c r="C152" s="219"/>
      <c r="D152" s="219"/>
      <c r="E152" s="110" t="s">
        <v>375</v>
      </c>
      <c r="F152" s="16" t="s">
        <v>169</v>
      </c>
      <c r="G152" s="26">
        <v>0</v>
      </c>
      <c r="H152" s="23">
        <f t="shared" ref="H152" si="142">IF(G152&lt;&gt;0,I152/G152,0)</f>
        <v>0</v>
      </c>
      <c r="I152" s="24">
        <v>0</v>
      </c>
      <c r="J152" s="26">
        <v>0</v>
      </c>
      <c r="K152" s="23">
        <f t="shared" ref="K152" si="143">IF(J152&lt;&gt;0,L152/J152,0)</f>
        <v>0</v>
      </c>
      <c r="L152" s="24">
        <v>0</v>
      </c>
      <c r="M152" s="26">
        <v>0</v>
      </c>
      <c r="N152" s="23">
        <f t="shared" ref="N152" si="144">IF(M152&lt;&gt;0,O152/M152,0)</f>
        <v>0</v>
      </c>
      <c r="O152" s="24">
        <v>0</v>
      </c>
      <c r="P152" s="23">
        <f>G152-M152</f>
        <v>0</v>
      </c>
      <c r="Q152" s="27">
        <f>IF(G152&lt;&gt;0,M152/G152,0)</f>
        <v>0</v>
      </c>
      <c r="R152" s="23">
        <f>I152-O152</f>
        <v>0</v>
      </c>
      <c r="S152" s="27">
        <f>IF(I152&lt;&gt;0,O152/I152,0)</f>
        <v>0</v>
      </c>
    </row>
    <row r="153" spans="1:19" s="6" customFormat="1" ht="24.95" customHeight="1">
      <c r="A153" s="92"/>
      <c r="B153" s="234" t="s">
        <v>131</v>
      </c>
      <c r="C153" s="234"/>
      <c r="D153" s="234"/>
      <c r="E153" s="128" t="s">
        <v>376</v>
      </c>
      <c r="F153" s="32" t="s">
        <v>21</v>
      </c>
      <c r="G153" s="26">
        <v>0</v>
      </c>
      <c r="H153" s="23">
        <f>IF(G153&lt;&gt;0,I152/G153,0)</f>
        <v>0</v>
      </c>
      <c r="I153" s="23" t="s">
        <v>18</v>
      </c>
      <c r="J153" s="26">
        <v>0</v>
      </c>
      <c r="K153" s="23">
        <f>IF(J153&lt;&gt;0,L152/J153,0)</f>
        <v>0</v>
      </c>
      <c r="L153" s="23" t="s">
        <v>18</v>
      </c>
      <c r="M153" s="26">
        <v>0</v>
      </c>
      <c r="N153" s="23">
        <f>IF(M153&lt;&gt;0,O152/M153,0)</f>
        <v>0</v>
      </c>
      <c r="O153" s="23" t="s">
        <v>18</v>
      </c>
      <c r="P153" s="23">
        <f>G153-M153</f>
        <v>0</v>
      </c>
      <c r="Q153" s="27">
        <f>IF(G153&lt;&gt;0,M153/G153,0)</f>
        <v>0</v>
      </c>
      <c r="R153" s="29" t="s">
        <v>18</v>
      </c>
      <c r="S153" s="29" t="s">
        <v>18</v>
      </c>
    </row>
    <row r="154" spans="1:19" s="6" customFormat="1" ht="24.95" customHeight="1">
      <c r="A154" s="92" t="s">
        <v>182</v>
      </c>
      <c r="B154" s="215" t="s">
        <v>183</v>
      </c>
      <c r="C154" s="215"/>
      <c r="D154" s="215"/>
      <c r="E154" s="110" t="s">
        <v>377</v>
      </c>
      <c r="F154" s="16" t="s">
        <v>22</v>
      </c>
      <c r="G154" s="26">
        <v>1205</v>
      </c>
      <c r="H154" s="23">
        <f t="shared" ref="H154" si="145">IF(G154&lt;&gt;0,I154/G154,0)</f>
        <v>79270.456431535276</v>
      </c>
      <c r="I154" s="24">
        <v>95520900</v>
      </c>
      <c r="J154" s="26">
        <v>936</v>
      </c>
      <c r="K154" s="23">
        <f t="shared" ref="K154" si="146">IF(J154&lt;&gt;0,L154/J154,0)</f>
        <v>70442.78696581196</v>
      </c>
      <c r="L154" s="24">
        <v>65934448.599999994</v>
      </c>
      <c r="M154" s="26">
        <v>936</v>
      </c>
      <c r="N154" s="23">
        <f t="shared" ref="N154" si="147">IF(M154&lt;&gt;0,O154/M154,0)</f>
        <v>48874.059123931627</v>
      </c>
      <c r="O154" s="24">
        <v>45746119.340000004</v>
      </c>
      <c r="P154" s="23">
        <f>G154-M154</f>
        <v>269</v>
      </c>
      <c r="Q154" s="27">
        <f>IF(G154&lt;&gt;0,M154/G154,0)</f>
        <v>0.77676348547717844</v>
      </c>
      <c r="R154" s="23">
        <f>I154-O154</f>
        <v>49774780.659999996</v>
      </c>
      <c r="S154" s="27">
        <f>IF(I154&lt;&gt;0,O154/I154,0)</f>
        <v>0.47891214739392118</v>
      </c>
    </row>
    <row r="155" spans="1:19" s="6" customFormat="1" ht="24.95" customHeight="1">
      <c r="A155" s="92"/>
      <c r="B155" s="201" t="s">
        <v>186</v>
      </c>
      <c r="C155" s="201"/>
      <c r="D155" s="201"/>
      <c r="E155" s="128" t="s">
        <v>378</v>
      </c>
      <c r="F155" s="85" t="s">
        <v>189</v>
      </c>
      <c r="G155" s="26">
        <v>17917</v>
      </c>
      <c r="H155" s="23">
        <f>IF(G155&lt;&gt;0,I154/G155,0)</f>
        <v>5331.2998827928786</v>
      </c>
      <c r="I155" s="23" t="s">
        <v>18</v>
      </c>
      <c r="J155" s="26">
        <v>12086</v>
      </c>
      <c r="K155" s="23">
        <f>IF(J155&lt;&gt;0,L154/J155,0)</f>
        <v>5455.4400628826734</v>
      </c>
      <c r="L155" s="23" t="s">
        <v>18</v>
      </c>
      <c r="M155" s="26">
        <v>12086</v>
      </c>
      <c r="N155" s="23">
        <f>IF(M155&lt;&gt;0,O154/M155,0)</f>
        <v>3785.0504170114186</v>
      </c>
      <c r="O155" s="23" t="s">
        <v>18</v>
      </c>
      <c r="P155" s="23">
        <f>G155-M155</f>
        <v>5831</v>
      </c>
      <c r="Q155" s="27">
        <f>IF(G155&lt;&gt;0,M155/G155,0)</f>
        <v>0.67455489200200924</v>
      </c>
      <c r="R155" s="29" t="s">
        <v>18</v>
      </c>
      <c r="S155" s="29" t="s">
        <v>18</v>
      </c>
    </row>
    <row r="156" spans="1:19" s="6" customFormat="1" ht="33.950000000000003" customHeight="1">
      <c r="A156" s="79" t="s">
        <v>214</v>
      </c>
      <c r="B156" s="100" t="s">
        <v>215</v>
      </c>
      <c r="C156" s="235" t="s">
        <v>25</v>
      </c>
      <c r="D156" s="91" t="s">
        <v>379</v>
      </c>
      <c r="E156" s="107" t="s">
        <v>380</v>
      </c>
      <c r="F156" s="34" t="s">
        <v>18</v>
      </c>
      <c r="G156" s="34" t="s">
        <v>18</v>
      </c>
      <c r="H156" s="34" t="s">
        <v>18</v>
      </c>
      <c r="I156" s="149">
        <f>I157+I161+I163</f>
        <v>395636200</v>
      </c>
      <c r="J156" s="34" t="s">
        <v>18</v>
      </c>
      <c r="K156" s="34" t="s">
        <v>18</v>
      </c>
      <c r="L156" s="149">
        <f>L157+L161+L163</f>
        <v>333473333.39999998</v>
      </c>
      <c r="M156" s="34" t="s">
        <v>18</v>
      </c>
      <c r="N156" s="34" t="s">
        <v>18</v>
      </c>
      <c r="O156" s="149">
        <f>O157+O161+O163</f>
        <v>266497814.48000002</v>
      </c>
      <c r="P156" s="34" t="s">
        <v>18</v>
      </c>
      <c r="Q156" s="34" t="s">
        <v>18</v>
      </c>
      <c r="R156" s="31">
        <f t="shared" ref="R156:R178" si="148">I156-O156</f>
        <v>129138385.51999998</v>
      </c>
      <c r="S156" s="35">
        <f t="shared" ref="S156:S178" si="149">IF(I156&lt;&gt;0,O156/I156,0)</f>
        <v>0.67359310012582274</v>
      </c>
    </row>
    <row r="157" spans="1:19" s="6" customFormat="1" ht="33.950000000000003" customHeight="1">
      <c r="A157" s="101" t="s">
        <v>218</v>
      </c>
      <c r="B157" s="102" t="s">
        <v>219</v>
      </c>
      <c r="C157" s="235"/>
      <c r="D157" s="150" t="s">
        <v>381</v>
      </c>
      <c r="E157" s="110" t="s">
        <v>382</v>
      </c>
      <c r="F157" s="16" t="s">
        <v>66</v>
      </c>
      <c r="G157" s="151">
        <f>G158+G159</f>
        <v>20348</v>
      </c>
      <c r="H157" s="23">
        <f t="shared" ref="H157:H163" si="150">IF(G157&lt;&gt;0,I157/G157,0)</f>
        <v>1946.0290937684292</v>
      </c>
      <c r="I157" s="152">
        <f>I158+I159</f>
        <v>39597800</v>
      </c>
      <c r="J157" s="151">
        <f>J158+J159</f>
        <v>4598</v>
      </c>
      <c r="K157" s="23">
        <f t="shared" ref="K157:K163" si="151">IF(J157&lt;&gt;0,L157/J157,0)</f>
        <v>4633.3976076555027</v>
      </c>
      <c r="L157" s="152">
        <f>L158+L159</f>
        <v>21304362.200000003</v>
      </c>
      <c r="M157" s="151">
        <f>M158+M159</f>
        <v>4598</v>
      </c>
      <c r="N157" s="23">
        <f t="shared" ref="N157:N163" si="152">IF(M157&lt;&gt;0,O157/M157,0)</f>
        <v>3001.8305785123966</v>
      </c>
      <c r="O157" s="152">
        <f>O158+O159</f>
        <v>13802417</v>
      </c>
      <c r="P157" s="23">
        <f t="shared" ref="P157:P163" si="153">G157-M157</f>
        <v>15750</v>
      </c>
      <c r="Q157" s="27">
        <f t="shared" ref="Q157:Q163" si="154">IF(G157&lt;&gt;0,M157/G157,0)</f>
        <v>0.22596815411834087</v>
      </c>
      <c r="R157" s="23">
        <f t="shared" si="148"/>
        <v>25795383</v>
      </c>
      <c r="S157" s="27">
        <f t="shared" si="149"/>
        <v>0.34856524857441573</v>
      </c>
    </row>
    <row r="158" spans="1:19" s="6" customFormat="1" ht="33.950000000000003" customHeight="1">
      <c r="A158" s="51" t="s">
        <v>222</v>
      </c>
      <c r="B158" s="212" t="s">
        <v>223</v>
      </c>
      <c r="C158" s="213"/>
      <c r="D158" s="214"/>
      <c r="E158" s="110" t="s">
        <v>224</v>
      </c>
      <c r="F158" s="16" t="s">
        <v>66</v>
      </c>
      <c r="G158" s="26">
        <v>14922</v>
      </c>
      <c r="H158" s="23">
        <f t="shared" si="150"/>
        <v>945.99919581825498</v>
      </c>
      <c r="I158" s="24">
        <v>14116200</v>
      </c>
      <c r="J158" s="26">
        <v>77</v>
      </c>
      <c r="K158" s="23">
        <f t="shared" si="151"/>
        <v>946</v>
      </c>
      <c r="L158" s="24">
        <v>72842</v>
      </c>
      <c r="M158" s="26">
        <v>77</v>
      </c>
      <c r="N158" s="23">
        <f t="shared" si="152"/>
        <v>962.50649350649348</v>
      </c>
      <c r="O158" s="24">
        <v>74113</v>
      </c>
      <c r="P158" s="23">
        <f t="shared" si="153"/>
        <v>14845</v>
      </c>
      <c r="Q158" s="27">
        <f t="shared" si="154"/>
        <v>5.1601661975606483E-3</v>
      </c>
      <c r="R158" s="23">
        <f t="shared" si="148"/>
        <v>14042087</v>
      </c>
      <c r="S158" s="27">
        <f t="shared" si="149"/>
        <v>5.2502089797537583E-3</v>
      </c>
    </row>
    <row r="159" spans="1:19" s="6" customFormat="1" ht="24.95" customHeight="1">
      <c r="A159" s="51" t="s">
        <v>226</v>
      </c>
      <c r="B159" s="212" t="s">
        <v>227</v>
      </c>
      <c r="C159" s="213"/>
      <c r="D159" s="214"/>
      <c r="E159" s="110" t="s">
        <v>228</v>
      </c>
      <c r="F159" s="16" t="s">
        <v>66</v>
      </c>
      <c r="G159" s="26">
        <v>5426</v>
      </c>
      <c r="H159" s="23">
        <f t="shared" si="150"/>
        <v>4696.203464799115</v>
      </c>
      <c r="I159" s="24">
        <v>25481600</v>
      </c>
      <c r="J159" s="26">
        <v>4521</v>
      </c>
      <c r="K159" s="23">
        <f t="shared" si="151"/>
        <v>4696.2000000000007</v>
      </c>
      <c r="L159" s="24">
        <v>21231520.200000003</v>
      </c>
      <c r="M159" s="26">
        <v>4521</v>
      </c>
      <c r="N159" s="23">
        <f t="shared" si="152"/>
        <v>3036.5635921256358</v>
      </c>
      <c r="O159" s="24">
        <v>13728304</v>
      </c>
      <c r="P159" s="23">
        <f t="shared" si="153"/>
        <v>905</v>
      </c>
      <c r="Q159" s="27">
        <f t="shared" si="154"/>
        <v>0.83321046811647625</v>
      </c>
      <c r="R159" s="23">
        <f t="shared" si="148"/>
        <v>11753296</v>
      </c>
      <c r="S159" s="27">
        <f t="shared" si="149"/>
        <v>0.53875361044832348</v>
      </c>
    </row>
    <row r="160" spans="1:19" s="6" customFormat="1" ht="24.95" customHeight="1">
      <c r="A160" s="51"/>
      <c r="B160" s="236" t="s">
        <v>230</v>
      </c>
      <c r="C160" s="237"/>
      <c r="D160" s="238"/>
      <c r="E160" s="132" t="s">
        <v>231</v>
      </c>
      <c r="F160" s="99" t="s">
        <v>66</v>
      </c>
      <c r="G160" s="26">
        <v>205</v>
      </c>
      <c r="H160" s="23">
        <f t="shared" ref="H160" si="155">IF(G160&lt;&gt;0,I160/G160,0)</f>
        <v>4696.2</v>
      </c>
      <c r="I160" s="24">
        <v>962721</v>
      </c>
      <c r="J160" s="26">
        <v>42</v>
      </c>
      <c r="K160" s="23">
        <f t="shared" ref="K160" si="156">IF(J160&lt;&gt;0,L160/J160,0)</f>
        <v>4696.2</v>
      </c>
      <c r="L160" s="24">
        <v>197240.4</v>
      </c>
      <c r="M160" s="26">
        <v>42</v>
      </c>
      <c r="N160" s="23">
        <f t="shared" ref="N160" si="157">IF(M160&lt;&gt;0,O160/M160,0)</f>
        <v>3852.8333333333335</v>
      </c>
      <c r="O160" s="24">
        <v>161819</v>
      </c>
      <c r="P160" s="23">
        <f t="shared" si="153"/>
        <v>163</v>
      </c>
      <c r="Q160" s="27">
        <f t="shared" si="154"/>
        <v>0.20487804878048779</v>
      </c>
      <c r="R160" s="23">
        <f t="shared" si="148"/>
        <v>800902</v>
      </c>
      <c r="S160" s="27">
        <f t="shared" si="149"/>
        <v>0.1680850422915881</v>
      </c>
    </row>
    <row r="161" spans="1:20" s="6" customFormat="1" ht="33.950000000000003" customHeight="1">
      <c r="A161" s="51" t="s">
        <v>233</v>
      </c>
      <c r="B161" s="212" t="s">
        <v>234</v>
      </c>
      <c r="C161" s="213"/>
      <c r="D161" s="214"/>
      <c r="E161" s="110" t="s">
        <v>235</v>
      </c>
      <c r="F161" s="16" t="s">
        <v>189</v>
      </c>
      <c r="G161" s="26">
        <v>63513</v>
      </c>
      <c r="H161" s="23">
        <f t="shared" si="150"/>
        <v>5605.7563018594619</v>
      </c>
      <c r="I161" s="24">
        <v>356038400</v>
      </c>
      <c r="J161" s="26">
        <v>54857</v>
      </c>
      <c r="K161" s="23">
        <f t="shared" si="151"/>
        <v>5690.5950234245402</v>
      </c>
      <c r="L161" s="24">
        <v>312168971.19999999</v>
      </c>
      <c r="M161" s="26">
        <v>54857</v>
      </c>
      <c r="N161" s="23">
        <f t="shared" si="152"/>
        <v>4606.4385124961264</v>
      </c>
      <c r="O161" s="24">
        <v>252695397.48000002</v>
      </c>
      <c r="P161" s="23">
        <f t="shared" si="153"/>
        <v>8656</v>
      </c>
      <c r="Q161" s="27">
        <f t="shared" si="154"/>
        <v>0.86371294065781812</v>
      </c>
      <c r="R161" s="23">
        <f t="shared" si="148"/>
        <v>103343002.51999998</v>
      </c>
      <c r="S161" s="27">
        <f t="shared" si="149"/>
        <v>0.70974197580935094</v>
      </c>
    </row>
    <row r="162" spans="1:20" s="6" customFormat="1" ht="33.950000000000003" customHeight="1">
      <c r="A162" s="51"/>
      <c r="B162" s="236" t="s">
        <v>230</v>
      </c>
      <c r="C162" s="237"/>
      <c r="D162" s="238"/>
      <c r="E162" s="132" t="s">
        <v>237</v>
      </c>
      <c r="F162" s="99" t="s">
        <v>189</v>
      </c>
      <c r="G162" s="26">
        <v>1393</v>
      </c>
      <c r="H162" s="23">
        <f t="shared" ref="H162" si="158">IF(G162&lt;&gt;0,I162/G162,0)</f>
        <v>7276.5</v>
      </c>
      <c r="I162" s="24">
        <v>10136164.5</v>
      </c>
      <c r="J162" s="26">
        <v>886</v>
      </c>
      <c r="K162" s="23">
        <f t="shared" ref="K162" si="159">IF(J162&lt;&gt;0,L162/J162,0)</f>
        <v>7072.8656884875845</v>
      </c>
      <c r="L162" s="24">
        <v>6266559</v>
      </c>
      <c r="M162" s="26">
        <v>886</v>
      </c>
      <c r="N162" s="23">
        <f t="shared" ref="N162" si="160">IF(M162&lt;&gt;0,O162/M162,0)</f>
        <v>5802.6873589164788</v>
      </c>
      <c r="O162" s="24">
        <v>5141181</v>
      </c>
      <c r="P162" s="23">
        <f t="shared" si="153"/>
        <v>507</v>
      </c>
      <c r="Q162" s="27">
        <f t="shared" si="154"/>
        <v>0.63603732950466618</v>
      </c>
      <c r="R162" s="23">
        <f t="shared" si="148"/>
        <v>4994983.5</v>
      </c>
      <c r="S162" s="27">
        <f t="shared" si="149"/>
        <v>0.50721167755318097</v>
      </c>
    </row>
    <row r="163" spans="1:20" s="6" customFormat="1" ht="24.95" customHeight="1">
      <c r="A163" s="51" t="s">
        <v>239</v>
      </c>
      <c r="B163" s="209" t="s">
        <v>240</v>
      </c>
      <c r="C163" s="210"/>
      <c r="D163" s="211"/>
      <c r="E163" s="110" t="s">
        <v>241</v>
      </c>
      <c r="F163" s="16" t="s">
        <v>21</v>
      </c>
      <c r="G163" s="26">
        <v>0</v>
      </c>
      <c r="H163" s="23">
        <f t="shared" si="150"/>
        <v>0</v>
      </c>
      <c r="I163" s="24">
        <v>0</v>
      </c>
      <c r="J163" s="26">
        <v>0</v>
      </c>
      <c r="K163" s="23">
        <f t="shared" si="151"/>
        <v>0</v>
      </c>
      <c r="L163" s="24">
        <v>0</v>
      </c>
      <c r="M163" s="26">
        <v>0</v>
      </c>
      <c r="N163" s="23">
        <f t="shared" si="152"/>
        <v>0</v>
      </c>
      <c r="O163" s="24">
        <v>0</v>
      </c>
      <c r="P163" s="23">
        <f t="shared" si="153"/>
        <v>0</v>
      </c>
      <c r="Q163" s="27">
        <f t="shared" si="154"/>
        <v>0</v>
      </c>
      <c r="R163" s="23">
        <f t="shared" si="148"/>
        <v>0</v>
      </c>
      <c r="S163" s="27">
        <f t="shared" si="149"/>
        <v>0</v>
      </c>
    </row>
    <row r="164" spans="1:20" s="6" customFormat="1" ht="24.95" customHeight="1">
      <c r="A164" s="33" t="s">
        <v>243</v>
      </c>
      <c r="B164" s="239" t="s">
        <v>347</v>
      </c>
      <c r="C164" s="239"/>
      <c r="D164" s="239"/>
      <c r="E164" s="107" t="s">
        <v>383</v>
      </c>
      <c r="F164" s="34" t="s">
        <v>18</v>
      </c>
      <c r="G164" s="34" t="s">
        <v>18</v>
      </c>
      <c r="H164" s="34" t="s">
        <v>18</v>
      </c>
      <c r="I164" s="24">
        <v>5454900</v>
      </c>
      <c r="J164" s="34" t="s">
        <v>18</v>
      </c>
      <c r="K164" s="34" t="s">
        <v>18</v>
      </c>
      <c r="L164" s="24"/>
      <c r="M164" s="34" t="s">
        <v>18</v>
      </c>
      <c r="N164" s="34" t="s">
        <v>18</v>
      </c>
      <c r="O164" s="24">
        <v>3672910.27</v>
      </c>
      <c r="P164" s="29" t="s">
        <v>18</v>
      </c>
      <c r="Q164" s="29" t="s">
        <v>18</v>
      </c>
      <c r="R164" s="23">
        <f t="shared" si="148"/>
        <v>1781989.73</v>
      </c>
      <c r="S164" s="27">
        <f t="shared" si="149"/>
        <v>0.67332311683073931</v>
      </c>
    </row>
    <row r="165" spans="1:20" s="6" customFormat="1" ht="53.25" customHeight="1">
      <c r="A165" s="120" t="s">
        <v>144</v>
      </c>
      <c r="B165" s="121" t="s">
        <v>384</v>
      </c>
      <c r="C165" s="39" t="s">
        <v>25</v>
      </c>
      <c r="D165" s="122" t="s">
        <v>385</v>
      </c>
      <c r="E165" s="141" t="s">
        <v>386</v>
      </c>
      <c r="F165" s="42" t="s">
        <v>18</v>
      </c>
      <c r="G165" s="42" t="s">
        <v>18</v>
      </c>
      <c r="H165" s="42" t="s">
        <v>18</v>
      </c>
      <c r="I165" s="43">
        <f>I166+I167+I204+I218+I222</f>
        <v>0</v>
      </c>
      <c r="J165" s="42" t="s">
        <v>18</v>
      </c>
      <c r="K165" s="42" t="s">
        <v>18</v>
      </c>
      <c r="L165" s="43">
        <f>L166+L167+L204+L218+L222</f>
        <v>0</v>
      </c>
      <c r="M165" s="42" t="s">
        <v>18</v>
      </c>
      <c r="N165" s="42" t="s">
        <v>18</v>
      </c>
      <c r="O165" s="43">
        <f>O166+O167+O204+O218+O222</f>
        <v>0</v>
      </c>
      <c r="P165" s="42" t="s">
        <v>18</v>
      </c>
      <c r="Q165" s="42" t="s">
        <v>18</v>
      </c>
      <c r="R165" s="124">
        <f t="shared" si="148"/>
        <v>0</v>
      </c>
      <c r="S165" s="44">
        <f t="shared" si="149"/>
        <v>0</v>
      </c>
      <c r="T165" s="153"/>
    </row>
    <row r="166" spans="1:20" s="6" customFormat="1" ht="33.950000000000003" customHeight="1">
      <c r="A166" s="33">
        <v>1</v>
      </c>
      <c r="B166" s="195" t="s">
        <v>276</v>
      </c>
      <c r="C166" s="196"/>
      <c r="D166" s="197"/>
      <c r="E166" s="107" t="s">
        <v>387</v>
      </c>
      <c r="F166" s="22" t="s">
        <v>19</v>
      </c>
      <c r="G166" s="26"/>
      <c r="H166" s="31">
        <f>IF(G166&lt;&gt;0,I166/G166,0)</f>
        <v>0</v>
      </c>
      <c r="I166" s="24"/>
      <c r="J166" s="26"/>
      <c r="K166" s="31">
        <f>IF(J166&lt;&gt;0,L166/J166,0)</f>
        <v>0</v>
      </c>
      <c r="L166" s="24"/>
      <c r="M166" s="26"/>
      <c r="N166" s="31">
        <f>IF(M166&lt;&gt;0,O166/M166,0)</f>
        <v>0</v>
      </c>
      <c r="O166" s="24"/>
      <c r="P166" s="31">
        <f>G166-M166</f>
        <v>0</v>
      </c>
      <c r="Q166" s="35">
        <f>IF(G166&lt;&gt;0,M166/G166,0)</f>
        <v>0</v>
      </c>
      <c r="R166" s="31">
        <f t="shared" si="148"/>
        <v>0</v>
      </c>
      <c r="S166" s="35">
        <f t="shared" si="149"/>
        <v>0</v>
      </c>
      <c r="T166" s="153"/>
    </row>
    <row r="167" spans="1:20" s="6" customFormat="1" ht="57" customHeight="1">
      <c r="A167" s="33" t="s">
        <v>31</v>
      </c>
      <c r="B167" s="49" t="s">
        <v>32</v>
      </c>
      <c r="C167" s="46" t="s">
        <v>25</v>
      </c>
      <c r="D167" s="50" t="s">
        <v>388</v>
      </c>
      <c r="E167" s="107" t="s">
        <v>389</v>
      </c>
      <c r="F167" s="34" t="s">
        <v>18</v>
      </c>
      <c r="G167" s="34" t="s">
        <v>18</v>
      </c>
      <c r="H167" s="34" t="s">
        <v>18</v>
      </c>
      <c r="I167" s="31">
        <f>I168+I195</f>
        <v>0</v>
      </c>
      <c r="J167" s="34" t="s">
        <v>18</v>
      </c>
      <c r="K167" s="34" t="s">
        <v>18</v>
      </c>
      <c r="L167" s="31">
        <f>L168+L195</f>
        <v>0</v>
      </c>
      <c r="M167" s="34" t="s">
        <v>18</v>
      </c>
      <c r="N167" s="34" t="s">
        <v>18</v>
      </c>
      <c r="O167" s="31">
        <f>O168+O195</f>
        <v>0</v>
      </c>
      <c r="P167" s="34" t="s">
        <v>18</v>
      </c>
      <c r="Q167" s="34" t="s">
        <v>18</v>
      </c>
      <c r="R167" s="31">
        <f t="shared" si="148"/>
        <v>0</v>
      </c>
      <c r="S167" s="35">
        <f t="shared" si="149"/>
        <v>0</v>
      </c>
      <c r="T167" s="153"/>
    </row>
    <row r="168" spans="1:20" s="6" customFormat="1" ht="46.5" customHeight="1">
      <c r="A168" s="51" t="s">
        <v>35</v>
      </c>
      <c r="B168" s="52" t="s">
        <v>36</v>
      </c>
      <c r="C168" s="180" t="s">
        <v>25</v>
      </c>
      <c r="D168" s="56" t="s">
        <v>390</v>
      </c>
      <c r="E168" s="110" t="s">
        <v>391</v>
      </c>
      <c r="F168" s="15" t="s">
        <v>39</v>
      </c>
      <c r="G168" s="34" t="s">
        <v>18</v>
      </c>
      <c r="H168" s="34" t="s">
        <v>18</v>
      </c>
      <c r="I168" s="23">
        <f>I169+I177+I178+I188+I190+I194</f>
        <v>0</v>
      </c>
      <c r="J168" s="34" t="s">
        <v>18</v>
      </c>
      <c r="K168" s="34" t="s">
        <v>18</v>
      </c>
      <c r="L168" s="23">
        <f>L169+L177+L178+L188+L190+L194</f>
        <v>0</v>
      </c>
      <c r="M168" s="34" t="s">
        <v>18</v>
      </c>
      <c r="N168" s="34" t="s">
        <v>18</v>
      </c>
      <c r="O168" s="23">
        <f>O169+O177+O178+O188+O190+O194</f>
        <v>0</v>
      </c>
      <c r="P168" s="29" t="s">
        <v>18</v>
      </c>
      <c r="Q168" s="29" t="s">
        <v>18</v>
      </c>
      <c r="R168" s="23">
        <f t="shared" si="148"/>
        <v>0</v>
      </c>
      <c r="S168" s="27">
        <f t="shared" si="149"/>
        <v>0</v>
      </c>
      <c r="T168" s="153"/>
    </row>
    <row r="169" spans="1:20" s="6" customFormat="1" ht="45.75" customHeight="1">
      <c r="A169" s="51" t="s">
        <v>40</v>
      </c>
      <c r="B169" s="125" t="s">
        <v>282</v>
      </c>
      <c r="C169" s="181"/>
      <c r="D169" s="126" t="s">
        <v>392</v>
      </c>
      <c r="E169" s="110" t="s">
        <v>393</v>
      </c>
      <c r="F169" s="15" t="s">
        <v>39</v>
      </c>
      <c r="G169" s="57">
        <f>G170+G171+G176</f>
        <v>0</v>
      </c>
      <c r="H169" s="23">
        <f t="shared" ref="H169:H178" si="161">IF(G169&lt;&gt;0,I169/G169,0)</f>
        <v>0</v>
      </c>
      <c r="I169" s="23">
        <f>I170+I171+I176</f>
        <v>0</v>
      </c>
      <c r="J169" s="57">
        <f>J170+J171+J176</f>
        <v>0</v>
      </c>
      <c r="K169" s="23">
        <f t="shared" ref="K169:K178" si="162">IF(J169&lt;&gt;0,L169/J169,0)</f>
        <v>0</v>
      </c>
      <c r="L169" s="23">
        <f>L170+L171+L176</f>
        <v>0</v>
      </c>
      <c r="M169" s="57">
        <f>M170+M171+M176</f>
        <v>0</v>
      </c>
      <c r="N169" s="23">
        <f t="shared" ref="N169:N178" si="163">IF(M169&lt;&gt;0,O169/M169,0)</f>
        <v>0</v>
      </c>
      <c r="O169" s="23">
        <f>O170+O171+O176</f>
        <v>0</v>
      </c>
      <c r="P169" s="23">
        <f t="shared" ref="P169:P203" si="164">G169-M169</f>
        <v>0</v>
      </c>
      <c r="Q169" s="27">
        <f t="shared" ref="Q169:Q203" si="165">IF(G169&lt;&gt;0,M169/G169,0)</f>
        <v>0</v>
      </c>
      <c r="R169" s="23">
        <f t="shared" si="148"/>
        <v>0</v>
      </c>
      <c r="S169" s="27">
        <f t="shared" si="149"/>
        <v>0</v>
      </c>
      <c r="T169" s="153"/>
    </row>
    <row r="170" spans="1:20" s="6" customFormat="1" ht="24.95" customHeight="1">
      <c r="A170" s="51"/>
      <c r="B170" s="215" t="s">
        <v>44</v>
      </c>
      <c r="C170" s="215"/>
      <c r="D170" s="215"/>
      <c r="E170" s="110" t="s">
        <v>394</v>
      </c>
      <c r="F170" s="15" t="s">
        <v>47</v>
      </c>
      <c r="G170" s="26"/>
      <c r="H170" s="23">
        <f t="shared" si="161"/>
        <v>0</v>
      </c>
      <c r="I170" s="24"/>
      <c r="J170" s="26"/>
      <c r="K170" s="23">
        <f t="shared" si="162"/>
        <v>0</v>
      </c>
      <c r="L170" s="24"/>
      <c r="M170" s="26"/>
      <c r="N170" s="23">
        <f t="shared" si="163"/>
        <v>0</v>
      </c>
      <c r="O170" s="24"/>
      <c r="P170" s="23">
        <f t="shared" si="164"/>
        <v>0</v>
      </c>
      <c r="Q170" s="27">
        <f t="shared" si="165"/>
        <v>0</v>
      </c>
      <c r="R170" s="23">
        <f t="shared" si="148"/>
        <v>0</v>
      </c>
      <c r="S170" s="27">
        <f t="shared" si="149"/>
        <v>0</v>
      </c>
      <c r="T170" s="153"/>
    </row>
    <row r="171" spans="1:20" s="6" customFormat="1" ht="24.95" customHeight="1">
      <c r="A171" s="51"/>
      <c r="B171" s="215" t="s">
        <v>48</v>
      </c>
      <c r="C171" s="215"/>
      <c r="D171" s="215"/>
      <c r="E171" s="110" t="s">
        <v>395</v>
      </c>
      <c r="F171" s="15" t="s">
        <v>47</v>
      </c>
      <c r="G171" s="26"/>
      <c r="H171" s="23">
        <f t="shared" si="161"/>
        <v>0</v>
      </c>
      <c r="I171" s="24"/>
      <c r="J171" s="26"/>
      <c r="K171" s="23">
        <f t="shared" si="162"/>
        <v>0</v>
      </c>
      <c r="L171" s="24"/>
      <c r="M171" s="26"/>
      <c r="N171" s="23">
        <f t="shared" si="163"/>
        <v>0</v>
      </c>
      <c r="O171" s="24"/>
      <c r="P171" s="23">
        <f t="shared" si="164"/>
        <v>0</v>
      </c>
      <c r="Q171" s="27">
        <f t="shared" si="165"/>
        <v>0</v>
      </c>
      <c r="R171" s="23">
        <f t="shared" si="148"/>
        <v>0</v>
      </c>
      <c r="S171" s="27">
        <f t="shared" si="149"/>
        <v>0</v>
      </c>
      <c r="T171" s="153"/>
    </row>
    <row r="172" spans="1:20" s="6" customFormat="1" ht="24.95" customHeight="1">
      <c r="A172" s="51"/>
      <c r="B172" s="240" t="s">
        <v>51</v>
      </c>
      <c r="C172" s="240"/>
      <c r="D172" s="240"/>
      <c r="E172" s="110" t="s">
        <v>396</v>
      </c>
      <c r="F172" s="15" t="s">
        <v>47</v>
      </c>
      <c r="G172" s="26"/>
      <c r="H172" s="23">
        <f t="shared" si="161"/>
        <v>0</v>
      </c>
      <c r="I172" s="24"/>
      <c r="J172" s="26"/>
      <c r="K172" s="23">
        <f t="shared" si="162"/>
        <v>0</v>
      </c>
      <c r="L172" s="24"/>
      <c r="M172" s="26"/>
      <c r="N172" s="23">
        <f t="shared" si="163"/>
        <v>0</v>
      </c>
      <c r="O172" s="24"/>
      <c r="P172" s="23">
        <f t="shared" si="164"/>
        <v>0</v>
      </c>
      <c r="Q172" s="27">
        <f t="shared" si="165"/>
        <v>0</v>
      </c>
      <c r="R172" s="23">
        <f t="shared" si="148"/>
        <v>0</v>
      </c>
      <c r="S172" s="27">
        <f t="shared" si="149"/>
        <v>0</v>
      </c>
      <c r="T172" s="153"/>
    </row>
    <row r="173" spans="1:20" s="6" customFormat="1" ht="50.25" customHeight="1">
      <c r="A173" s="51"/>
      <c r="B173" s="103" t="s">
        <v>54</v>
      </c>
      <c r="C173" s="154" t="s">
        <v>25</v>
      </c>
      <c r="D173" s="155" t="s">
        <v>397</v>
      </c>
      <c r="E173" s="132" t="s">
        <v>398</v>
      </c>
      <c r="F173" s="73" t="s">
        <v>47</v>
      </c>
      <c r="G173" s="26"/>
      <c r="H173" s="23">
        <f t="shared" si="161"/>
        <v>0</v>
      </c>
      <c r="I173" s="24"/>
      <c r="J173" s="26"/>
      <c r="K173" s="23">
        <f t="shared" si="162"/>
        <v>0</v>
      </c>
      <c r="L173" s="24"/>
      <c r="M173" s="26"/>
      <c r="N173" s="23">
        <f t="shared" si="163"/>
        <v>0</v>
      </c>
      <c r="O173" s="24"/>
      <c r="P173" s="23">
        <f t="shared" si="164"/>
        <v>0</v>
      </c>
      <c r="Q173" s="27">
        <f t="shared" si="165"/>
        <v>0</v>
      </c>
      <c r="R173" s="23">
        <f t="shared" si="148"/>
        <v>0</v>
      </c>
      <c r="S173" s="27">
        <f t="shared" si="149"/>
        <v>0</v>
      </c>
      <c r="T173" s="153"/>
    </row>
    <row r="174" spans="1:20" s="6" customFormat="1" ht="24.95" customHeight="1">
      <c r="A174" s="51"/>
      <c r="B174" s="236" t="s">
        <v>57</v>
      </c>
      <c r="C174" s="237"/>
      <c r="D174" s="238"/>
      <c r="E174" s="132" t="s">
        <v>399</v>
      </c>
      <c r="F174" s="73" t="s">
        <v>47</v>
      </c>
      <c r="G174" s="26"/>
      <c r="H174" s="23">
        <f t="shared" si="161"/>
        <v>0</v>
      </c>
      <c r="I174" s="24"/>
      <c r="J174" s="26"/>
      <c r="K174" s="23">
        <f t="shared" si="162"/>
        <v>0</v>
      </c>
      <c r="L174" s="24"/>
      <c r="M174" s="26"/>
      <c r="N174" s="23">
        <f t="shared" si="163"/>
        <v>0</v>
      </c>
      <c r="O174" s="24"/>
      <c r="P174" s="23">
        <f t="shared" si="164"/>
        <v>0</v>
      </c>
      <c r="Q174" s="27">
        <f t="shared" si="165"/>
        <v>0</v>
      </c>
      <c r="R174" s="23">
        <f t="shared" si="148"/>
        <v>0</v>
      </c>
      <c r="S174" s="27">
        <f t="shared" si="149"/>
        <v>0</v>
      </c>
      <c r="T174" s="153"/>
    </row>
    <row r="175" spans="1:20" s="6" customFormat="1" ht="24.95" customHeight="1">
      <c r="A175" s="51"/>
      <c r="B175" s="236" t="s">
        <v>60</v>
      </c>
      <c r="C175" s="237"/>
      <c r="D175" s="238"/>
      <c r="E175" s="132" t="s">
        <v>400</v>
      </c>
      <c r="F175" s="73" t="s">
        <v>47</v>
      </c>
      <c r="G175" s="26"/>
      <c r="H175" s="23">
        <f t="shared" si="161"/>
        <v>0</v>
      </c>
      <c r="I175" s="24"/>
      <c r="J175" s="26"/>
      <c r="K175" s="23">
        <f t="shared" si="162"/>
        <v>0</v>
      </c>
      <c r="L175" s="24"/>
      <c r="M175" s="26"/>
      <c r="N175" s="23">
        <f t="shared" si="163"/>
        <v>0</v>
      </c>
      <c r="O175" s="24"/>
      <c r="P175" s="23">
        <f t="shared" si="164"/>
        <v>0</v>
      </c>
      <c r="Q175" s="27">
        <f t="shared" si="165"/>
        <v>0</v>
      </c>
      <c r="R175" s="23">
        <f t="shared" si="148"/>
        <v>0</v>
      </c>
      <c r="S175" s="27">
        <f t="shared" si="149"/>
        <v>0</v>
      </c>
      <c r="T175" s="153"/>
    </row>
    <row r="176" spans="1:20" s="6" customFormat="1" ht="24.95" customHeight="1">
      <c r="A176" s="51"/>
      <c r="B176" s="215" t="s">
        <v>63</v>
      </c>
      <c r="C176" s="215"/>
      <c r="D176" s="215"/>
      <c r="E176" s="110" t="s">
        <v>401</v>
      </c>
      <c r="F176" s="15" t="s">
        <v>66</v>
      </c>
      <c r="G176" s="26"/>
      <c r="H176" s="23">
        <f t="shared" si="161"/>
        <v>0</v>
      </c>
      <c r="I176" s="24"/>
      <c r="J176" s="26"/>
      <c r="K176" s="23">
        <f t="shared" si="162"/>
        <v>0</v>
      </c>
      <c r="L176" s="24"/>
      <c r="M176" s="26"/>
      <c r="N176" s="23">
        <f t="shared" si="163"/>
        <v>0</v>
      </c>
      <c r="O176" s="24"/>
      <c r="P176" s="23">
        <f t="shared" si="164"/>
        <v>0</v>
      </c>
      <c r="Q176" s="27">
        <f t="shared" si="165"/>
        <v>0</v>
      </c>
      <c r="R176" s="23">
        <f t="shared" si="148"/>
        <v>0</v>
      </c>
      <c r="S176" s="27">
        <f t="shared" si="149"/>
        <v>0</v>
      </c>
      <c r="T176" s="153"/>
    </row>
    <row r="177" spans="1:20" s="6" customFormat="1" ht="24.95" customHeight="1">
      <c r="A177" s="51" t="s">
        <v>67</v>
      </c>
      <c r="B177" s="219" t="s">
        <v>293</v>
      </c>
      <c r="C177" s="219"/>
      <c r="D177" s="219"/>
      <c r="E177" s="110" t="s">
        <v>402</v>
      </c>
      <c r="F177" s="15" t="s">
        <v>66</v>
      </c>
      <c r="G177" s="26"/>
      <c r="H177" s="23">
        <f t="shared" si="161"/>
        <v>0</v>
      </c>
      <c r="I177" s="24"/>
      <c r="J177" s="26"/>
      <c r="K177" s="23">
        <f t="shared" si="162"/>
        <v>0</v>
      </c>
      <c r="L177" s="24"/>
      <c r="M177" s="26"/>
      <c r="N177" s="23">
        <f t="shared" si="163"/>
        <v>0</v>
      </c>
      <c r="O177" s="24"/>
      <c r="P177" s="23">
        <f t="shared" si="164"/>
        <v>0</v>
      </c>
      <c r="Q177" s="27">
        <f t="shared" si="165"/>
        <v>0</v>
      </c>
      <c r="R177" s="23">
        <f t="shared" si="148"/>
        <v>0</v>
      </c>
      <c r="S177" s="27">
        <f t="shared" si="149"/>
        <v>0</v>
      </c>
      <c r="T177" s="153"/>
    </row>
    <row r="178" spans="1:20" s="6" customFormat="1" ht="33.950000000000003" customHeight="1">
      <c r="A178" s="51" t="s">
        <v>71</v>
      </c>
      <c r="B178" s="212" t="s">
        <v>295</v>
      </c>
      <c r="C178" s="213"/>
      <c r="D178" s="214"/>
      <c r="E178" s="110" t="s">
        <v>403</v>
      </c>
      <c r="F178" s="19" t="s">
        <v>20</v>
      </c>
      <c r="G178" s="26"/>
      <c r="H178" s="23">
        <f t="shared" si="161"/>
        <v>0</v>
      </c>
      <c r="I178" s="24"/>
      <c r="J178" s="26"/>
      <c r="K178" s="23">
        <f t="shared" si="162"/>
        <v>0</v>
      </c>
      <c r="L178" s="24"/>
      <c r="M178" s="26"/>
      <c r="N178" s="23">
        <f t="shared" si="163"/>
        <v>0</v>
      </c>
      <c r="O178" s="24"/>
      <c r="P178" s="23">
        <f t="shared" si="164"/>
        <v>0</v>
      </c>
      <c r="Q178" s="27">
        <f t="shared" si="165"/>
        <v>0</v>
      </c>
      <c r="R178" s="23">
        <f t="shared" si="148"/>
        <v>0</v>
      </c>
      <c r="S178" s="27">
        <f t="shared" si="149"/>
        <v>0</v>
      </c>
      <c r="T178" s="153"/>
    </row>
    <row r="179" spans="1:20" s="6" customFormat="1" ht="24.95" customHeight="1">
      <c r="A179" s="51"/>
      <c r="B179" s="201" t="s">
        <v>75</v>
      </c>
      <c r="C179" s="201"/>
      <c r="D179" s="201"/>
      <c r="E179" s="128" t="s">
        <v>404</v>
      </c>
      <c r="F179" s="32" t="s">
        <v>66</v>
      </c>
      <c r="G179" s="26"/>
      <c r="H179" s="23">
        <f>IF(G179&lt;&gt;0,I178/G179,0)</f>
        <v>0</v>
      </c>
      <c r="I179" s="23" t="s">
        <v>18</v>
      </c>
      <c r="J179" s="26"/>
      <c r="K179" s="23">
        <f>IF(J179&lt;&gt;0,L178/J179,0)</f>
        <v>0</v>
      </c>
      <c r="L179" s="23" t="s">
        <v>18</v>
      </c>
      <c r="M179" s="26"/>
      <c r="N179" s="23">
        <f>IF(M179&lt;&gt;0,O178/M179,0)</f>
        <v>0</v>
      </c>
      <c r="O179" s="23" t="s">
        <v>18</v>
      </c>
      <c r="P179" s="23">
        <f t="shared" si="164"/>
        <v>0</v>
      </c>
      <c r="Q179" s="27">
        <f t="shared" si="165"/>
        <v>0</v>
      </c>
      <c r="R179" s="29" t="s">
        <v>18</v>
      </c>
      <c r="S179" s="29" t="s">
        <v>18</v>
      </c>
      <c r="T179" s="153"/>
    </row>
    <row r="180" spans="1:20" s="6" customFormat="1" ht="24.95" customHeight="1">
      <c r="A180" s="51"/>
      <c r="B180" s="215" t="s">
        <v>78</v>
      </c>
      <c r="C180" s="215"/>
      <c r="D180" s="215"/>
      <c r="E180" s="110" t="s">
        <v>405</v>
      </c>
      <c r="F180" s="15" t="s">
        <v>81</v>
      </c>
      <c r="G180" s="26"/>
      <c r="H180" s="23">
        <f t="shared" ref="H180:H195" si="166">IF(G180&lt;&gt;0,I180/G180,0)</f>
        <v>0</v>
      </c>
      <c r="I180" s="24"/>
      <c r="J180" s="26"/>
      <c r="K180" s="23">
        <f t="shared" ref="K180:K195" si="167">IF(J180&lt;&gt;0,L180/J180,0)</f>
        <v>0</v>
      </c>
      <c r="L180" s="24"/>
      <c r="M180" s="26"/>
      <c r="N180" s="23">
        <f t="shared" ref="N180:N195" si="168">IF(M180&lt;&gt;0,O180/M180,0)</f>
        <v>0</v>
      </c>
      <c r="O180" s="24"/>
      <c r="P180" s="23">
        <f t="shared" si="164"/>
        <v>0</v>
      </c>
      <c r="Q180" s="27">
        <f t="shared" si="165"/>
        <v>0</v>
      </c>
      <c r="R180" s="23">
        <f t="shared" ref="R180:R195" si="169">I180-O180</f>
        <v>0</v>
      </c>
      <c r="S180" s="27">
        <f t="shared" ref="S180:S195" si="170">IF(I180&lt;&gt;0,O180/I180,0)</f>
        <v>0</v>
      </c>
      <c r="T180" s="153"/>
    </row>
    <row r="181" spans="1:20" s="6" customFormat="1" ht="24.95" customHeight="1">
      <c r="A181" s="51"/>
      <c r="B181" s="215" t="s">
        <v>82</v>
      </c>
      <c r="C181" s="215"/>
      <c r="D181" s="215"/>
      <c r="E181" s="110" t="s">
        <v>406</v>
      </c>
      <c r="F181" s="15" t="s">
        <v>81</v>
      </c>
      <c r="G181" s="26"/>
      <c r="H181" s="23">
        <f t="shared" si="166"/>
        <v>0</v>
      </c>
      <c r="I181" s="24"/>
      <c r="J181" s="26"/>
      <c r="K181" s="23">
        <f t="shared" si="167"/>
        <v>0</v>
      </c>
      <c r="L181" s="24"/>
      <c r="M181" s="26"/>
      <c r="N181" s="23">
        <f t="shared" si="168"/>
        <v>0</v>
      </c>
      <c r="O181" s="24"/>
      <c r="P181" s="23">
        <f t="shared" si="164"/>
        <v>0</v>
      </c>
      <c r="Q181" s="27">
        <f t="shared" si="165"/>
        <v>0</v>
      </c>
      <c r="R181" s="23">
        <f t="shared" si="169"/>
        <v>0</v>
      </c>
      <c r="S181" s="27">
        <f t="shared" si="170"/>
        <v>0</v>
      </c>
      <c r="T181" s="153"/>
    </row>
    <row r="182" spans="1:20" s="6" customFormat="1" ht="24.95" customHeight="1">
      <c r="A182" s="51"/>
      <c r="B182" s="215" t="s">
        <v>85</v>
      </c>
      <c r="C182" s="215"/>
      <c r="D182" s="215"/>
      <c r="E182" s="110" t="s">
        <v>407</v>
      </c>
      <c r="F182" s="15" t="s">
        <v>81</v>
      </c>
      <c r="G182" s="26"/>
      <c r="H182" s="23">
        <f t="shared" si="166"/>
        <v>0</v>
      </c>
      <c r="I182" s="24"/>
      <c r="J182" s="26"/>
      <c r="K182" s="23">
        <f t="shared" si="167"/>
        <v>0</v>
      </c>
      <c r="L182" s="24"/>
      <c r="M182" s="26"/>
      <c r="N182" s="23">
        <f t="shared" si="168"/>
        <v>0</v>
      </c>
      <c r="O182" s="24"/>
      <c r="P182" s="23">
        <f t="shared" si="164"/>
        <v>0</v>
      </c>
      <c r="Q182" s="27">
        <f t="shared" si="165"/>
        <v>0</v>
      </c>
      <c r="R182" s="23">
        <f t="shared" si="169"/>
        <v>0</v>
      </c>
      <c r="S182" s="27">
        <f t="shared" si="170"/>
        <v>0</v>
      </c>
      <c r="T182" s="153"/>
    </row>
    <row r="183" spans="1:20" s="6" customFormat="1" ht="24.95" customHeight="1">
      <c r="A183" s="51"/>
      <c r="B183" s="215" t="s">
        <v>88</v>
      </c>
      <c r="C183" s="215"/>
      <c r="D183" s="215"/>
      <c r="E183" s="110" t="s">
        <v>408</v>
      </c>
      <c r="F183" s="15" t="s">
        <v>81</v>
      </c>
      <c r="G183" s="26"/>
      <c r="H183" s="23">
        <f t="shared" si="166"/>
        <v>0</v>
      </c>
      <c r="I183" s="24"/>
      <c r="J183" s="26"/>
      <c r="K183" s="23">
        <f t="shared" si="167"/>
        <v>0</v>
      </c>
      <c r="L183" s="24"/>
      <c r="M183" s="26"/>
      <c r="N183" s="23">
        <f t="shared" si="168"/>
        <v>0</v>
      </c>
      <c r="O183" s="24"/>
      <c r="P183" s="23">
        <f t="shared" si="164"/>
        <v>0</v>
      </c>
      <c r="Q183" s="27">
        <f t="shared" si="165"/>
        <v>0</v>
      </c>
      <c r="R183" s="23">
        <f t="shared" si="169"/>
        <v>0</v>
      </c>
      <c r="S183" s="27">
        <f t="shared" si="170"/>
        <v>0</v>
      </c>
      <c r="T183" s="153"/>
    </row>
    <row r="184" spans="1:20" s="6" customFormat="1" ht="33.950000000000003" customHeight="1">
      <c r="A184" s="51"/>
      <c r="B184" s="215" t="s">
        <v>91</v>
      </c>
      <c r="C184" s="215"/>
      <c r="D184" s="215"/>
      <c r="E184" s="110" t="s">
        <v>409</v>
      </c>
      <c r="F184" s="15" t="s">
        <v>81</v>
      </c>
      <c r="G184" s="26"/>
      <c r="H184" s="23">
        <f t="shared" si="166"/>
        <v>0</v>
      </c>
      <c r="I184" s="24"/>
      <c r="J184" s="26"/>
      <c r="K184" s="23">
        <f t="shared" si="167"/>
        <v>0</v>
      </c>
      <c r="L184" s="24"/>
      <c r="M184" s="26"/>
      <c r="N184" s="23">
        <f t="shared" si="168"/>
        <v>0</v>
      </c>
      <c r="O184" s="24"/>
      <c r="P184" s="23">
        <f t="shared" si="164"/>
        <v>0</v>
      </c>
      <c r="Q184" s="27">
        <f t="shared" si="165"/>
        <v>0</v>
      </c>
      <c r="R184" s="23">
        <f t="shared" si="169"/>
        <v>0</v>
      </c>
      <c r="S184" s="27">
        <f t="shared" si="170"/>
        <v>0</v>
      </c>
      <c r="T184" s="153"/>
    </row>
    <row r="185" spans="1:20" s="6" customFormat="1" ht="50.1" customHeight="1">
      <c r="A185" s="51"/>
      <c r="B185" s="215" t="s">
        <v>94</v>
      </c>
      <c r="C185" s="215"/>
      <c r="D185" s="215"/>
      <c r="E185" s="110" t="s">
        <v>410</v>
      </c>
      <c r="F185" s="15" t="s">
        <v>81</v>
      </c>
      <c r="G185" s="26"/>
      <c r="H185" s="23">
        <f t="shared" si="166"/>
        <v>0</v>
      </c>
      <c r="I185" s="24"/>
      <c r="J185" s="26"/>
      <c r="K185" s="23">
        <f t="shared" si="167"/>
        <v>0</v>
      </c>
      <c r="L185" s="24"/>
      <c r="M185" s="26"/>
      <c r="N185" s="23">
        <f t="shared" si="168"/>
        <v>0</v>
      </c>
      <c r="O185" s="24"/>
      <c r="P185" s="23">
        <f t="shared" si="164"/>
        <v>0</v>
      </c>
      <c r="Q185" s="27">
        <f t="shared" si="165"/>
        <v>0</v>
      </c>
      <c r="R185" s="23">
        <f t="shared" si="169"/>
        <v>0</v>
      </c>
      <c r="S185" s="27">
        <f t="shared" si="170"/>
        <v>0</v>
      </c>
      <c r="T185" s="153"/>
    </row>
    <row r="186" spans="1:20" s="6" customFormat="1" ht="31.5" customHeight="1">
      <c r="A186" s="51"/>
      <c r="B186" s="206" t="s">
        <v>97</v>
      </c>
      <c r="C186" s="207"/>
      <c r="D186" s="208"/>
      <c r="E186" s="132" t="s">
        <v>411</v>
      </c>
      <c r="F186" s="32" t="s">
        <v>81</v>
      </c>
      <c r="G186" s="26"/>
      <c r="H186" s="23">
        <f t="shared" si="166"/>
        <v>0</v>
      </c>
      <c r="I186" s="24"/>
      <c r="J186" s="26"/>
      <c r="K186" s="23">
        <f t="shared" si="167"/>
        <v>0</v>
      </c>
      <c r="L186" s="24"/>
      <c r="M186" s="26"/>
      <c r="N186" s="23">
        <f t="shared" si="168"/>
        <v>0</v>
      </c>
      <c r="O186" s="24"/>
      <c r="P186" s="23">
        <f t="shared" si="164"/>
        <v>0</v>
      </c>
      <c r="Q186" s="27">
        <f t="shared" si="165"/>
        <v>0</v>
      </c>
      <c r="R186" s="23">
        <f t="shared" si="169"/>
        <v>0</v>
      </c>
      <c r="S186" s="27">
        <f t="shared" si="170"/>
        <v>0</v>
      </c>
      <c r="T186" s="153"/>
    </row>
    <row r="187" spans="1:20" s="6" customFormat="1" ht="29.25" customHeight="1">
      <c r="A187" s="51"/>
      <c r="B187" s="206" t="s">
        <v>100</v>
      </c>
      <c r="C187" s="207"/>
      <c r="D187" s="208"/>
      <c r="E187" s="132" t="s">
        <v>412</v>
      </c>
      <c r="F187" s="32" t="s">
        <v>81</v>
      </c>
      <c r="G187" s="26"/>
      <c r="H187" s="23">
        <f t="shared" si="166"/>
        <v>0</v>
      </c>
      <c r="I187" s="24"/>
      <c r="J187" s="26"/>
      <c r="K187" s="23">
        <f t="shared" si="167"/>
        <v>0</v>
      </c>
      <c r="L187" s="24"/>
      <c r="M187" s="26"/>
      <c r="N187" s="23">
        <f t="shared" si="168"/>
        <v>0</v>
      </c>
      <c r="O187" s="24"/>
      <c r="P187" s="23">
        <f t="shared" si="164"/>
        <v>0</v>
      </c>
      <c r="Q187" s="27">
        <f t="shared" si="165"/>
        <v>0</v>
      </c>
      <c r="R187" s="23">
        <f t="shared" si="169"/>
        <v>0</v>
      </c>
      <c r="S187" s="27">
        <f t="shared" si="170"/>
        <v>0</v>
      </c>
      <c r="T187" s="153"/>
    </row>
    <row r="188" spans="1:20" s="6" customFormat="1" ht="29.25" customHeight="1">
      <c r="A188" s="51" t="s">
        <v>103</v>
      </c>
      <c r="B188" s="206" t="s">
        <v>104</v>
      </c>
      <c r="C188" s="207"/>
      <c r="D188" s="208"/>
      <c r="E188" s="132" t="s">
        <v>413</v>
      </c>
      <c r="F188" s="32" t="s">
        <v>47</v>
      </c>
      <c r="G188" s="26"/>
      <c r="H188" s="23">
        <f t="shared" si="166"/>
        <v>0</v>
      </c>
      <c r="I188" s="24"/>
      <c r="J188" s="26"/>
      <c r="K188" s="23">
        <f t="shared" si="167"/>
        <v>0</v>
      </c>
      <c r="L188" s="24"/>
      <c r="M188" s="26"/>
      <c r="N188" s="23">
        <f t="shared" si="168"/>
        <v>0</v>
      </c>
      <c r="O188" s="24"/>
      <c r="P188" s="23">
        <f t="shared" si="164"/>
        <v>0</v>
      </c>
      <c r="Q188" s="27">
        <f t="shared" si="165"/>
        <v>0</v>
      </c>
      <c r="R188" s="23">
        <f t="shared" si="169"/>
        <v>0</v>
      </c>
      <c r="S188" s="27">
        <f t="shared" si="170"/>
        <v>0</v>
      </c>
      <c r="T188" s="153"/>
    </row>
    <row r="189" spans="1:20" s="6" customFormat="1" ht="29.25" customHeight="1">
      <c r="A189" s="51"/>
      <c r="B189" s="206" t="s">
        <v>107</v>
      </c>
      <c r="C189" s="207"/>
      <c r="D189" s="208"/>
      <c r="E189" s="132" t="s">
        <v>414</v>
      </c>
      <c r="F189" s="32" t="s">
        <v>47</v>
      </c>
      <c r="G189" s="26"/>
      <c r="H189" s="23">
        <f t="shared" si="166"/>
        <v>0</v>
      </c>
      <c r="I189" s="24"/>
      <c r="J189" s="26"/>
      <c r="K189" s="23">
        <f t="shared" si="167"/>
        <v>0</v>
      </c>
      <c r="L189" s="24"/>
      <c r="M189" s="26"/>
      <c r="N189" s="23">
        <f t="shared" si="168"/>
        <v>0</v>
      </c>
      <c r="O189" s="24"/>
      <c r="P189" s="23">
        <f t="shared" si="164"/>
        <v>0</v>
      </c>
      <c r="Q189" s="27">
        <f t="shared" si="165"/>
        <v>0</v>
      </c>
      <c r="R189" s="23">
        <f t="shared" si="169"/>
        <v>0</v>
      </c>
      <c r="S189" s="27">
        <f t="shared" si="170"/>
        <v>0</v>
      </c>
      <c r="T189" s="153"/>
    </row>
    <row r="190" spans="1:20" s="6" customFormat="1" ht="24.95" customHeight="1">
      <c r="A190" s="51" t="s">
        <v>110</v>
      </c>
      <c r="B190" s="215" t="s">
        <v>308</v>
      </c>
      <c r="C190" s="215"/>
      <c r="D190" s="215"/>
      <c r="E190" s="110" t="s">
        <v>415</v>
      </c>
      <c r="F190" s="15" t="s">
        <v>47</v>
      </c>
      <c r="G190" s="26"/>
      <c r="H190" s="23">
        <f t="shared" si="166"/>
        <v>0</v>
      </c>
      <c r="I190" s="24"/>
      <c r="J190" s="26"/>
      <c r="K190" s="23">
        <f t="shared" si="167"/>
        <v>0</v>
      </c>
      <c r="L190" s="24"/>
      <c r="M190" s="26"/>
      <c r="N190" s="23">
        <f t="shared" si="168"/>
        <v>0</v>
      </c>
      <c r="O190" s="24"/>
      <c r="P190" s="23">
        <f t="shared" si="164"/>
        <v>0</v>
      </c>
      <c r="Q190" s="27">
        <f t="shared" si="165"/>
        <v>0</v>
      </c>
      <c r="R190" s="23">
        <f t="shared" si="169"/>
        <v>0</v>
      </c>
      <c r="S190" s="27">
        <f t="shared" si="170"/>
        <v>0</v>
      </c>
      <c r="T190" s="153"/>
    </row>
    <row r="191" spans="1:20" s="6" customFormat="1" ht="24.95" customHeight="1">
      <c r="A191" s="51"/>
      <c r="B191" s="216" t="s">
        <v>114</v>
      </c>
      <c r="C191" s="217"/>
      <c r="D191" s="218"/>
      <c r="E191" s="132" t="s">
        <v>416</v>
      </c>
      <c r="F191" s="73" t="s">
        <v>47</v>
      </c>
      <c r="G191" s="26"/>
      <c r="H191" s="23">
        <f t="shared" si="166"/>
        <v>0</v>
      </c>
      <c r="I191" s="24"/>
      <c r="J191" s="26"/>
      <c r="K191" s="23">
        <f t="shared" si="167"/>
        <v>0</v>
      </c>
      <c r="L191" s="24"/>
      <c r="M191" s="26"/>
      <c r="N191" s="23">
        <f t="shared" si="168"/>
        <v>0</v>
      </c>
      <c r="O191" s="24"/>
      <c r="P191" s="23">
        <f t="shared" si="164"/>
        <v>0</v>
      </c>
      <c r="Q191" s="27">
        <f t="shared" si="165"/>
        <v>0</v>
      </c>
      <c r="R191" s="23">
        <f t="shared" si="169"/>
        <v>0</v>
      </c>
      <c r="S191" s="27">
        <f t="shared" si="170"/>
        <v>0</v>
      </c>
      <c r="T191" s="153"/>
    </row>
    <row r="192" spans="1:20" s="6" customFormat="1" ht="24.95" customHeight="1">
      <c r="A192" s="51"/>
      <c r="B192" s="216" t="s">
        <v>117</v>
      </c>
      <c r="C192" s="217"/>
      <c r="D192" s="218"/>
      <c r="E192" s="132" t="s">
        <v>417</v>
      </c>
      <c r="F192" s="73" t="s">
        <v>47</v>
      </c>
      <c r="G192" s="26"/>
      <c r="H192" s="23">
        <f t="shared" si="166"/>
        <v>0</v>
      </c>
      <c r="I192" s="24"/>
      <c r="J192" s="26"/>
      <c r="K192" s="23">
        <f t="shared" si="167"/>
        <v>0</v>
      </c>
      <c r="L192" s="24"/>
      <c r="M192" s="26"/>
      <c r="N192" s="23">
        <f t="shared" si="168"/>
        <v>0</v>
      </c>
      <c r="O192" s="24"/>
      <c r="P192" s="23">
        <f t="shared" si="164"/>
        <v>0</v>
      </c>
      <c r="Q192" s="27">
        <f t="shared" si="165"/>
        <v>0</v>
      </c>
      <c r="R192" s="23">
        <f t="shared" si="169"/>
        <v>0</v>
      </c>
      <c r="S192" s="27">
        <f t="shared" si="170"/>
        <v>0</v>
      </c>
      <c r="T192" s="153"/>
    </row>
    <row r="193" spans="1:20" s="6" customFormat="1" ht="24.95" customHeight="1">
      <c r="A193" s="51"/>
      <c r="B193" s="216" t="s">
        <v>120</v>
      </c>
      <c r="C193" s="217"/>
      <c r="D193" s="218"/>
      <c r="E193" s="132" t="s">
        <v>418</v>
      </c>
      <c r="F193" s="73" t="s">
        <v>47</v>
      </c>
      <c r="G193" s="26"/>
      <c r="H193" s="23">
        <f t="shared" si="166"/>
        <v>0</v>
      </c>
      <c r="I193" s="24"/>
      <c r="J193" s="26"/>
      <c r="K193" s="23">
        <f t="shared" si="167"/>
        <v>0</v>
      </c>
      <c r="L193" s="24"/>
      <c r="M193" s="26"/>
      <c r="N193" s="23">
        <f t="shared" si="168"/>
        <v>0</v>
      </c>
      <c r="O193" s="24"/>
      <c r="P193" s="23">
        <f t="shared" si="164"/>
        <v>0</v>
      </c>
      <c r="Q193" s="27">
        <f t="shared" si="165"/>
        <v>0</v>
      </c>
      <c r="R193" s="23">
        <f t="shared" si="169"/>
        <v>0</v>
      </c>
      <c r="S193" s="27">
        <f t="shared" si="170"/>
        <v>0</v>
      </c>
      <c r="T193" s="153"/>
    </row>
    <row r="194" spans="1:20" s="6" customFormat="1" ht="24.95" customHeight="1">
      <c r="A194" s="51" t="s">
        <v>123</v>
      </c>
      <c r="B194" s="216" t="s">
        <v>124</v>
      </c>
      <c r="C194" s="217"/>
      <c r="D194" s="218"/>
      <c r="E194" s="132" t="s">
        <v>419</v>
      </c>
      <c r="F194" s="73" t="s">
        <v>47</v>
      </c>
      <c r="G194" s="26"/>
      <c r="H194" s="23">
        <f t="shared" si="166"/>
        <v>0</v>
      </c>
      <c r="I194" s="24"/>
      <c r="J194" s="26"/>
      <c r="K194" s="23">
        <f t="shared" si="167"/>
        <v>0</v>
      </c>
      <c r="L194" s="24"/>
      <c r="M194" s="26"/>
      <c r="N194" s="23">
        <f t="shared" si="168"/>
        <v>0</v>
      </c>
      <c r="O194" s="24"/>
      <c r="P194" s="23">
        <f t="shared" si="164"/>
        <v>0</v>
      </c>
      <c r="Q194" s="27">
        <f t="shared" si="165"/>
        <v>0</v>
      </c>
      <c r="R194" s="23">
        <f t="shared" si="169"/>
        <v>0</v>
      </c>
      <c r="S194" s="27">
        <f t="shared" si="170"/>
        <v>0</v>
      </c>
      <c r="T194" s="153"/>
    </row>
    <row r="195" spans="1:20" s="6" customFormat="1" ht="24.95" customHeight="1">
      <c r="A195" s="51" t="s">
        <v>127</v>
      </c>
      <c r="B195" s="219" t="s">
        <v>366</v>
      </c>
      <c r="C195" s="219"/>
      <c r="D195" s="219"/>
      <c r="E195" s="110" t="s">
        <v>420</v>
      </c>
      <c r="F195" s="15" t="s">
        <v>21</v>
      </c>
      <c r="G195" s="26"/>
      <c r="H195" s="23">
        <f t="shared" si="166"/>
        <v>0</v>
      </c>
      <c r="I195" s="24"/>
      <c r="J195" s="26"/>
      <c r="K195" s="23">
        <f t="shared" si="167"/>
        <v>0</v>
      </c>
      <c r="L195" s="24"/>
      <c r="M195" s="26"/>
      <c r="N195" s="23">
        <f t="shared" si="168"/>
        <v>0</v>
      </c>
      <c r="O195" s="24"/>
      <c r="P195" s="23">
        <f t="shared" si="164"/>
        <v>0</v>
      </c>
      <c r="Q195" s="27">
        <f t="shared" si="165"/>
        <v>0</v>
      </c>
      <c r="R195" s="23">
        <f t="shared" si="169"/>
        <v>0</v>
      </c>
      <c r="S195" s="27">
        <f t="shared" si="170"/>
        <v>0</v>
      </c>
      <c r="T195" s="153"/>
    </row>
    <row r="196" spans="1:20" s="6" customFormat="1" ht="24.95" customHeight="1">
      <c r="A196" s="51" t="s">
        <v>135</v>
      </c>
      <c r="B196" s="212" t="s">
        <v>131</v>
      </c>
      <c r="C196" s="213"/>
      <c r="D196" s="214"/>
      <c r="E196" s="110" t="s">
        <v>421</v>
      </c>
      <c r="F196" s="15" t="s">
        <v>134</v>
      </c>
      <c r="G196" s="26"/>
      <c r="H196" s="23">
        <f>IF(G196&lt;&gt;0,I195/G196,0)</f>
        <v>0</v>
      </c>
      <c r="I196" s="31" t="s">
        <v>18</v>
      </c>
      <c r="J196" s="26"/>
      <c r="K196" s="23">
        <f>IF(J196&lt;&gt;0,L195/J196,0)</f>
        <v>0</v>
      </c>
      <c r="L196" s="31" t="s">
        <v>18</v>
      </c>
      <c r="M196" s="26"/>
      <c r="N196" s="23">
        <f>IF(M196&lt;&gt;0,O195/M196,0)</f>
        <v>0</v>
      </c>
      <c r="O196" s="31" t="s">
        <v>18</v>
      </c>
      <c r="P196" s="23">
        <f t="shared" si="164"/>
        <v>0</v>
      </c>
      <c r="Q196" s="27">
        <f t="shared" si="165"/>
        <v>0</v>
      </c>
      <c r="R196" s="29" t="s">
        <v>18</v>
      </c>
      <c r="S196" s="29" t="s">
        <v>18</v>
      </c>
      <c r="T196" s="153"/>
    </row>
    <row r="197" spans="1:20" s="6" customFormat="1" ht="24.95" customHeight="1">
      <c r="A197" s="51" t="s">
        <v>139</v>
      </c>
      <c r="B197" s="215" t="s">
        <v>136</v>
      </c>
      <c r="C197" s="215"/>
      <c r="D197" s="215"/>
      <c r="E197" s="110" t="s">
        <v>422</v>
      </c>
      <c r="F197" s="17" t="s">
        <v>21</v>
      </c>
      <c r="G197" s="26"/>
      <c r="H197" s="23">
        <f t="shared" ref="H197:H199" si="171">IF(G197&lt;&gt;0,I197/G197,0)</f>
        <v>0</v>
      </c>
      <c r="I197" s="24"/>
      <c r="J197" s="26"/>
      <c r="K197" s="23">
        <f t="shared" ref="K197:K198" si="172">IF(J197&lt;&gt;0,L197/J197,0)</f>
        <v>0</v>
      </c>
      <c r="L197" s="24"/>
      <c r="M197" s="26"/>
      <c r="N197" s="23">
        <f t="shared" ref="N197:N198" si="173">IF(M197&lt;&gt;0,O197/M197,0)</f>
        <v>0</v>
      </c>
      <c r="O197" s="24"/>
      <c r="P197" s="23">
        <f t="shared" si="164"/>
        <v>0</v>
      </c>
      <c r="Q197" s="27">
        <f t="shared" si="165"/>
        <v>0</v>
      </c>
      <c r="R197" s="23">
        <f>I197-O197</f>
        <v>0</v>
      </c>
      <c r="S197" s="27">
        <f>IF(I197&lt;&gt;0,O197/I197,0)</f>
        <v>0</v>
      </c>
      <c r="T197" s="153"/>
    </row>
    <row r="198" spans="1:20" s="6" customFormat="1" ht="24.95" customHeight="1">
      <c r="A198" s="51" t="s">
        <v>423</v>
      </c>
      <c r="B198" s="215" t="s">
        <v>140</v>
      </c>
      <c r="C198" s="215"/>
      <c r="D198" s="215"/>
      <c r="E198" s="110" t="s">
        <v>424</v>
      </c>
      <c r="F198" s="16" t="s">
        <v>143</v>
      </c>
      <c r="G198" s="26"/>
      <c r="H198" s="23">
        <f t="shared" si="171"/>
        <v>0</v>
      </c>
      <c r="I198" s="24"/>
      <c r="J198" s="26"/>
      <c r="K198" s="23">
        <f t="shared" si="172"/>
        <v>0</v>
      </c>
      <c r="L198" s="24"/>
      <c r="M198" s="26"/>
      <c r="N198" s="23">
        <f t="shared" si="173"/>
        <v>0</v>
      </c>
      <c r="O198" s="24"/>
      <c r="P198" s="23">
        <f t="shared" si="164"/>
        <v>0</v>
      </c>
      <c r="Q198" s="27">
        <f t="shared" si="165"/>
        <v>0</v>
      </c>
      <c r="R198" s="23">
        <f>I198-O198</f>
        <v>0</v>
      </c>
      <c r="S198" s="27">
        <f>IF(I198&lt;&gt;0,O198/I198,0)</f>
        <v>0</v>
      </c>
      <c r="T198" s="153"/>
    </row>
    <row r="199" spans="1:20" s="6" customFormat="1" ht="50.1" customHeight="1">
      <c r="A199" s="79" t="s">
        <v>144</v>
      </c>
      <c r="B199" s="90" t="s">
        <v>145</v>
      </c>
      <c r="C199" s="183" t="s">
        <v>25</v>
      </c>
      <c r="D199" s="81" t="s">
        <v>425</v>
      </c>
      <c r="E199" s="110" t="s">
        <v>426</v>
      </c>
      <c r="F199" s="30" t="s">
        <v>21</v>
      </c>
      <c r="G199" s="34">
        <f>G195+G205</f>
        <v>0</v>
      </c>
      <c r="H199" s="31">
        <f t="shared" si="171"/>
        <v>0</v>
      </c>
      <c r="I199" s="31">
        <f>I195+I205</f>
        <v>0</v>
      </c>
      <c r="J199" s="34">
        <f>J195+J205</f>
        <v>0</v>
      </c>
      <c r="K199" s="31">
        <f t="shared" ref="K199" si="174">IF(J199&lt;&gt;0,L199/J199,0)</f>
        <v>0</v>
      </c>
      <c r="L199" s="31">
        <f>L195+L205</f>
        <v>0</v>
      </c>
      <c r="M199" s="34">
        <f>M195+M205</f>
        <v>0</v>
      </c>
      <c r="N199" s="31">
        <f t="shared" ref="N199" si="175">IF(M199&lt;&gt;0,O199/M199,0)</f>
        <v>0</v>
      </c>
      <c r="O199" s="31">
        <f>O195+O205</f>
        <v>0</v>
      </c>
      <c r="P199" s="31">
        <f t="shared" si="164"/>
        <v>0</v>
      </c>
      <c r="Q199" s="35">
        <f t="shared" si="165"/>
        <v>0</v>
      </c>
      <c r="R199" s="31">
        <f>I199-O199</f>
        <v>0</v>
      </c>
      <c r="S199" s="35">
        <f>IF(I199&lt;&gt;0,O199/I199,0)</f>
        <v>0</v>
      </c>
      <c r="T199" s="153"/>
    </row>
    <row r="200" spans="1:20" s="6" customFormat="1" ht="24.95" customHeight="1">
      <c r="A200" s="51"/>
      <c r="B200" s="127" t="s">
        <v>131</v>
      </c>
      <c r="C200" s="184"/>
      <c r="D200" s="59" t="s">
        <v>427</v>
      </c>
      <c r="E200" s="128" t="s">
        <v>428</v>
      </c>
      <c r="F200" s="32" t="s">
        <v>134</v>
      </c>
      <c r="G200" s="87">
        <f>G196+G206</f>
        <v>0</v>
      </c>
      <c r="H200" s="23">
        <f>IF(G200&lt;&gt;0,I199/G200,0)</f>
        <v>0</v>
      </c>
      <c r="I200" s="31" t="s">
        <v>18</v>
      </c>
      <c r="J200" s="87">
        <f>J196+J206</f>
        <v>0</v>
      </c>
      <c r="K200" s="23">
        <f>IF(J200&lt;&gt;0,L199/J200,0)</f>
        <v>0</v>
      </c>
      <c r="L200" s="31" t="s">
        <v>18</v>
      </c>
      <c r="M200" s="87">
        <f>M196+M206</f>
        <v>0</v>
      </c>
      <c r="N200" s="23">
        <f>IF(M200&lt;&gt;0,O199/M200,0)</f>
        <v>0</v>
      </c>
      <c r="O200" s="31" t="s">
        <v>18</v>
      </c>
      <c r="P200" s="23">
        <f t="shared" si="164"/>
        <v>0</v>
      </c>
      <c r="Q200" s="27">
        <f t="shared" si="165"/>
        <v>0</v>
      </c>
      <c r="R200" s="29" t="s">
        <v>18</v>
      </c>
      <c r="S200" s="29" t="s">
        <v>18</v>
      </c>
      <c r="T200" s="153"/>
    </row>
    <row r="201" spans="1:20" s="6" customFormat="1" ht="33.950000000000003" customHeight="1">
      <c r="A201" s="51" t="s">
        <v>150</v>
      </c>
      <c r="B201" s="96" t="s">
        <v>429</v>
      </c>
      <c r="C201" s="184"/>
      <c r="D201" s="68" t="s">
        <v>430</v>
      </c>
      <c r="E201" s="110" t="s">
        <v>431</v>
      </c>
      <c r="F201" s="15" t="s">
        <v>21</v>
      </c>
      <c r="G201" s="87">
        <f>G197+G207</f>
        <v>0</v>
      </c>
      <c r="H201" s="23">
        <f t="shared" ref="H201:H203" si="176">IF(G201&lt;&gt;0,I201/G201,0)</f>
        <v>0</v>
      </c>
      <c r="I201" s="88">
        <f>I197+I207</f>
        <v>0</v>
      </c>
      <c r="J201" s="87">
        <f>J197+J207</f>
        <v>0</v>
      </c>
      <c r="K201" s="23">
        <f t="shared" ref="K201:K203" si="177">IF(J201&lt;&gt;0,L201/J201,0)</f>
        <v>0</v>
      </c>
      <c r="L201" s="88">
        <f>L197+L207</f>
        <v>0</v>
      </c>
      <c r="M201" s="87">
        <f>M197+M207</f>
        <v>0</v>
      </c>
      <c r="N201" s="23">
        <f t="shared" ref="N201:N203" si="178">IF(M201&lt;&gt;0,O201/M201,0)</f>
        <v>0</v>
      </c>
      <c r="O201" s="88">
        <f>O197+O207</f>
        <v>0</v>
      </c>
      <c r="P201" s="23">
        <f t="shared" si="164"/>
        <v>0</v>
      </c>
      <c r="Q201" s="27">
        <f t="shared" si="165"/>
        <v>0</v>
      </c>
      <c r="R201" s="23">
        <f>I201-O201</f>
        <v>0</v>
      </c>
      <c r="S201" s="27">
        <f>IF(I201&lt;&gt;0,O201/I201,0)</f>
        <v>0</v>
      </c>
      <c r="T201" s="153"/>
    </row>
    <row r="202" spans="1:20" s="6" customFormat="1" ht="24.95" customHeight="1">
      <c r="A202" s="51" t="s">
        <v>154</v>
      </c>
      <c r="B202" s="96" t="s">
        <v>140</v>
      </c>
      <c r="C202" s="184"/>
      <c r="D202" s="68" t="s">
        <v>432</v>
      </c>
      <c r="E202" s="110" t="s">
        <v>433</v>
      </c>
      <c r="F202" s="16" t="s">
        <v>143</v>
      </c>
      <c r="G202" s="87">
        <f>G198+G208</f>
        <v>0</v>
      </c>
      <c r="H202" s="23">
        <f t="shared" si="176"/>
        <v>0</v>
      </c>
      <c r="I202" s="88">
        <f>I198+I208</f>
        <v>0</v>
      </c>
      <c r="J202" s="87">
        <f>J198+J208</f>
        <v>0</v>
      </c>
      <c r="K202" s="23">
        <f t="shared" si="177"/>
        <v>0</v>
      </c>
      <c r="L202" s="88">
        <f>L198+L208</f>
        <v>0</v>
      </c>
      <c r="M202" s="87">
        <f>M198+M208</f>
        <v>0</v>
      </c>
      <c r="N202" s="23">
        <f t="shared" si="178"/>
        <v>0</v>
      </c>
      <c r="O202" s="88">
        <f>O198+O208</f>
        <v>0</v>
      </c>
      <c r="P202" s="23">
        <f t="shared" si="164"/>
        <v>0</v>
      </c>
      <c r="Q202" s="27">
        <f t="shared" si="165"/>
        <v>0</v>
      </c>
      <c r="R202" s="23">
        <f>I202-O202</f>
        <v>0</v>
      </c>
      <c r="S202" s="27">
        <f>IF(I202&lt;&gt;0,O202/I202,0)</f>
        <v>0</v>
      </c>
      <c r="T202" s="153"/>
    </row>
    <row r="203" spans="1:20" s="6" customFormat="1" ht="47.25" customHeight="1">
      <c r="A203" s="51" t="s">
        <v>157</v>
      </c>
      <c r="B203" s="133" t="s">
        <v>158</v>
      </c>
      <c r="C203" s="185"/>
      <c r="D203" s="95" t="s">
        <v>434</v>
      </c>
      <c r="E203" s="132" t="s">
        <v>435</v>
      </c>
      <c r="F203" s="73" t="s">
        <v>21</v>
      </c>
      <c r="G203" s="87">
        <f>G209</f>
        <v>0</v>
      </c>
      <c r="H203" s="23">
        <f t="shared" si="176"/>
        <v>0</v>
      </c>
      <c r="I203" s="88">
        <f>I209</f>
        <v>0</v>
      </c>
      <c r="J203" s="87">
        <f>J209</f>
        <v>0</v>
      </c>
      <c r="K203" s="23">
        <f t="shared" si="177"/>
        <v>0</v>
      </c>
      <c r="L203" s="88">
        <f>L209</f>
        <v>0</v>
      </c>
      <c r="M203" s="87">
        <f>M209</f>
        <v>0</v>
      </c>
      <c r="N203" s="23">
        <f t="shared" si="178"/>
        <v>0</v>
      </c>
      <c r="O203" s="88">
        <f>O209</f>
        <v>0</v>
      </c>
      <c r="P203" s="23">
        <f t="shared" si="164"/>
        <v>0</v>
      </c>
      <c r="Q203" s="27">
        <f t="shared" si="165"/>
        <v>0</v>
      </c>
      <c r="R203" s="23">
        <f>I203-O203</f>
        <v>0</v>
      </c>
      <c r="S203" s="27">
        <f>IF(I203&lt;&gt;0,O203/I203,0)</f>
        <v>0</v>
      </c>
      <c r="T203" s="153"/>
    </row>
    <row r="204" spans="1:20" s="6" customFormat="1" ht="50.1" customHeight="1">
      <c r="A204" s="148" t="s">
        <v>161</v>
      </c>
      <c r="B204" s="90" t="s">
        <v>162</v>
      </c>
      <c r="C204" s="134" t="s">
        <v>25</v>
      </c>
      <c r="D204" s="91" t="s">
        <v>436</v>
      </c>
      <c r="E204" s="107" t="s">
        <v>437</v>
      </c>
      <c r="F204" s="34" t="s">
        <v>18</v>
      </c>
      <c r="G204" s="34" t="s">
        <v>18</v>
      </c>
      <c r="H204" s="34" t="s">
        <v>18</v>
      </c>
      <c r="I204" s="31">
        <f>I205+I210</f>
        <v>0</v>
      </c>
      <c r="J204" s="34" t="s">
        <v>18</v>
      </c>
      <c r="K204" s="34" t="s">
        <v>18</v>
      </c>
      <c r="L204" s="31">
        <f>L205+L210</f>
        <v>0</v>
      </c>
      <c r="M204" s="34" t="s">
        <v>18</v>
      </c>
      <c r="N204" s="34" t="s">
        <v>18</v>
      </c>
      <c r="O204" s="31">
        <f>O205+O210</f>
        <v>0</v>
      </c>
      <c r="P204" s="34" t="s">
        <v>18</v>
      </c>
      <c r="Q204" s="34" t="s">
        <v>18</v>
      </c>
      <c r="R204" s="31">
        <f>I204-O204</f>
        <v>0</v>
      </c>
      <c r="S204" s="35">
        <f>IF(I204&lt;&gt;0,O204/I204,0)</f>
        <v>0</v>
      </c>
      <c r="T204" s="153"/>
    </row>
    <row r="205" spans="1:20" s="6" customFormat="1" ht="24.95" customHeight="1">
      <c r="A205" s="92" t="s">
        <v>165</v>
      </c>
      <c r="B205" s="219" t="s">
        <v>166</v>
      </c>
      <c r="C205" s="219"/>
      <c r="D205" s="219"/>
      <c r="E205" s="110" t="s">
        <v>438</v>
      </c>
      <c r="F205" s="16" t="s">
        <v>169</v>
      </c>
      <c r="G205" s="26"/>
      <c r="H205" s="23">
        <f t="shared" ref="H205" si="179">IF(G205&lt;&gt;0,I205/G205,0)</f>
        <v>0</v>
      </c>
      <c r="I205" s="24"/>
      <c r="J205" s="26"/>
      <c r="K205" s="23">
        <f t="shared" ref="K205" si="180">IF(J205&lt;&gt;0,L205/J205,0)</f>
        <v>0</v>
      </c>
      <c r="L205" s="24"/>
      <c r="M205" s="26"/>
      <c r="N205" s="23">
        <f t="shared" ref="N205" si="181">IF(M205&lt;&gt;0,O205/M205,0)</f>
        <v>0</v>
      </c>
      <c r="O205" s="24"/>
      <c r="P205" s="23">
        <f t="shared" ref="P205:P217" si="182">G205-M205</f>
        <v>0</v>
      </c>
      <c r="Q205" s="27">
        <f t="shared" ref="Q205:Q217" si="183">IF(G205&lt;&gt;0,M205/G205,0)</f>
        <v>0</v>
      </c>
      <c r="R205" s="23">
        <f>I205-O205</f>
        <v>0</v>
      </c>
      <c r="S205" s="27">
        <f>IF(I205&lt;&gt;0,O205/I205,0)</f>
        <v>0</v>
      </c>
      <c r="T205" s="153"/>
    </row>
    <row r="206" spans="1:20" s="6" customFormat="1" ht="24.95" customHeight="1">
      <c r="A206" s="92"/>
      <c r="B206" s="206" t="s">
        <v>131</v>
      </c>
      <c r="C206" s="207"/>
      <c r="D206" s="208"/>
      <c r="E206" s="128" t="s">
        <v>439</v>
      </c>
      <c r="F206" s="32" t="s">
        <v>134</v>
      </c>
      <c r="G206" s="26"/>
      <c r="H206" s="23">
        <f>IF(G206&lt;&gt;0,I205/G206,0)</f>
        <v>0</v>
      </c>
      <c r="I206" s="31" t="s">
        <v>18</v>
      </c>
      <c r="J206" s="26"/>
      <c r="K206" s="23">
        <f>IF(J206&lt;&gt;0,L205/J206,0)</f>
        <v>0</v>
      </c>
      <c r="L206" s="31" t="s">
        <v>18</v>
      </c>
      <c r="M206" s="26"/>
      <c r="N206" s="23">
        <f>IF(M206&lt;&gt;0,O205/M206,0)</f>
        <v>0</v>
      </c>
      <c r="O206" s="31" t="s">
        <v>18</v>
      </c>
      <c r="P206" s="23">
        <f t="shared" si="182"/>
        <v>0</v>
      </c>
      <c r="Q206" s="27">
        <f t="shared" si="183"/>
        <v>0</v>
      </c>
      <c r="R206" s="29" t="s">
        <v>18</v>
      </c>
      <c r="S206" s="29" t="s">
        <v>18</v>
      </c>
      <c r="T206" s="153"/>
    </row>
    <row r="207" spans="1:20" s="6" customFormat="1" ht="24.95" customHeight="1">
      <c r="A207" s="92" t="s">
        <v>172</v>
      </c>
      <c r="B207" s="219" t="s">
        <v>173</v>
      </c>
      <c r="C207" s="219"/>
      <c r="D207" s="219"/>
      <c r="E207" s="110" t="s">
        <v>440</v>
      </c>
      <c r="F207" s="15" t="s">
        <v>21</v>
      </c>
      <c r="G207" s="26"/>
      <c r="H207" s="23">
        <f t="shared" ref="H207:H210" si="184">IF(G207&lt;&gt;0,I207/G207,0)</f>
        <v>0</v>
      </c>
      <c r="I207" s="24"/>
      <c r="J207" s="26"/>
      <c r="K207" s="23">
        <f t="shared" ref="K207:K210" si="185">IF(J207&lt;&gt;0,L207/J207,0)</f>
        <v>0</v>
      </c>
      <c r="L207" s="24"/>
      <c r="M207" s="26"/>
      <c r="N207" s="23">
        <f t="shared" ref="N207:N210" si="186">IF(M207&lt;&gt;0,O207/M207,0)</f>
        <v>0</v>
      </c>
      <c r="O207" s="24"/>
      <c r="P207" s="23">
        <f t="shared" si="182"/>
        <v>0</v>
      </c>
      <c r="Q207" s="27">
        <f t="shared" si="183"/>
        <v>0</v>
      </c>
      <c r="R207" s="23">
        <f>I207-O207</f>
        <v>0</v>
      </c>
      <c r="S207" s="27">
        <f>IF(I207&lt;&gt;0,O207/I207,0)</f>
        <v>0</v>
      </c>
      <c r="T207" s="153"/>
    </row>
    <row r="208" spans="1:20" s="6" customFormat="1" ht="24.95" customHeight="1">
      <c r="A208" s="92" t="s">
        <v>176</v>
      </c>
      <c r="B208" s="215" t="s">
        <v>177</v>
      </c>
      <c r="C208" s="215"/>
      <c r="D208" s="215"/>
      <c r="E208" s="110" t="s">
        <v>441</v>
      </c>
      <c r="F208" s="16" t="s">
        <v>143</v>
      </c>
      <c r="G208" s="26"/>
      <c r="H208" s="23">
        <f t="shared" si="184"/>
        <v>0</v>
      </c>
      <c r="I208" s="24"/>
      <c r="J208" s="26"/>
      <c r="K208" s="23">
        <f t="shared" si="185"/>
        <v>0</v>
      </c>
      <c r="L208" s="24"/>
      <c r="M208" s="26"/>
      <c r="N208" s="23">
        <f t="shared" si="186"/>
        <v>0</v>
      </c>
      <c r="O208" s="24"/>
      <c r="P208" s="23">
        <f t="shared" si="182"/>
        <v>0</v>
      </c>
      <c r="Q208" s="27">
        <f t="shared" si="183"/>
        <v>0</v>
      </c>
      <c r="R208" s="23">
        <f>I208-O208</f>
        <v>0</v>
      </c>
      <c r="S208" s="27">
        <f>IF(I208&lt;&gt;0,O208/I208,0)</f>
        <v>0</v>
      </c>
      <c r="T208" s="153"/>
    </row>
    <row r="209" spans="1:20" s="6" customFormat="1" ht="24.95" customHeight="1">
      <c r="A209" s="135" t="s">
        <v>180</v>
      </c>
      <c r="B209" s="216" t="s">
        <v>158</v>
      </c>
      <c r="C209" s="217"/>
      <c r="D209" s="218"/>
      <c r="E209" s="132" t="s">
        <v>434</v>
      </c>
      <c r="F209" s="73" t="s">
        <v>21</v>
      </c>
      <c r="G209" s="26"/>
      <c r="H209" s="23">
        <f t="shared" si="184"/>
        <v>0</v>
      </c>
      <c r="I209" s="24"/>
      <c r="J209" s="26"/>
      <c r="K209" s="23">
        <f t="shared" si="185"/>
        <v>0</v>
      </c>
      <c r="L209" s="24"/>
      <c r="M209" s="26"/>
      <c r="N209" s="23">
        <f t="shared" si="186"/>
        <v>0</v>
      </c>
      <c r="O209" s="24"/>
      <c r="P209" s="23">
        <f t="shared" si="182"/>
        <v>0</v>
      </c>
      <c r="Q209" s="27">
        <f t="shared" si="183"/>
        <v>0</v>
      </c>
      <c r="R209" s="23">
        <f>I209-O209</f>
        <v>0</v>
      </c>
      <c r="S209" s="27">
        <f>IF(I209&lt;&gt;0,O209/I209,0)</f>
        <v>0</v>
      </c>
      <c r="T209" s="153"/>
    </row>
    <row r="210" spans="1:20" s="6" customFormat="1" ht="24.95" customHeight="1">
      <c r="A210" s="92" t="s">
        <v>182</v>
      </c>
      <c r="B210" s="215" t="s">
        <v>183</v>
      </c>
      <c r="C210" s="215"/>
      <c r="D210" s="215"/>
      <c r="E210" s="110" t="s">
        <v>442</v>
      </c>
      <c r="F210" s="16" t="s">
        <v>22</v>
      </c>
      <c r="G210" s="26"/>
      <c r="H210" s="23">
        <f t="shared" si="184"/>
        <v>0</v>
      </c>
      <c r="I210" s="24"/>
      <c r="J210" s="26"/>
      <c r="K210" s="23">
        <f t="shared" si="185"/>
        <v>0</v>
      </c>
      <c r="L210" s="24"/>
      <c r="M210" s="26"/>
      <c r="N210" s="23">
        <f t="shared" si="186"/>
        <v>0</v>
      </c>
      <c r="O210" s="24"/>
      <c r="P210" s="23">
        <f t="shared" si="182"/>
        <v>0</v>
      </c>
      <c r="Q210" s="27">
        <f t="shared" si="183"/>
        <v>0</v>
      </c>
      <c r="R210" s="23">
        <f>I210-O210</f>
        <v>0</v>
      </c>
      <c r="S210" s="27">
        <f>IF(I210&lt;&gt;0,O210/I210,0)</f>
        <v>0</v>
      </c>
      <c r="T210" s="153"/>
    </row>
    <row r="211" spans="1:20" s="6" customFormat="1" ht="24.95" customHeight="1">
      <c r="A211" s="92"/>
      <c r="B211" s="201" t="s">
        <v>186</v>
      </c>
      <c r="C211" s="201"/>
      <c r="D211" s="201"/>
      <c r="E211" s="128" t="s">
        <v>443</v>
      </c>
      <c r="F211" s="85" t="s">
        <v>189</v>
      </c>
      <c r="G211" s="26"/>
      <c r="H211" s="23">
        <f>IF(G211&lt;&gt;0,I210/G211,0)</f>
        <v>0</v>
      </c>
      <c r="I211" s="31" t="s">
        <v>18</v>
      </c>
      <c r="J211" s="26"/>
      <c r="K211" s="23">
        <f>IF(J211&lt;&gt;0,L210/J211,0)</f>
        <v>0</v>
      </c>
      <c r="L211" s="31" t="s">
        <v>18</v>
      </c>
      <c r="M211" s="26"/>
      <c r="N211" s="23">
        <f>IF(M211&lt;&gt;0,O210/M211,0)</f>
        <v>0</v>
      </c>
      <c r="O211" s="31" t="s">
        <v>18</v>
      </c>
      <c r="P211" s="23">
        <f t="shared" si="182"/>
        <v>0</v>
      </c>
      <c r="Q211" s="27">
        <f t="shared" si="183"/>
        <v>0</v>
      </c>
      <c r="R211" s="29" t="s">
        <v>18</v>
      </c>
      <c r="S211" s="29" t="s">
        <v>18</v>
      </c>
      <c r="T211" s="153"/>
    </row>
    <row r="212" spans="1:20" s="6" customFormat="1" ht="24.95" customHeight="1">
      <c r="A212" s="92" t="s">
        <v>190</v>
      </c>
      <c r="B212" s="219" t="s">
        <v>191</v>
      </c>
      <c r="C212" s="219"/>
      <c r="D212" s="219"/>
      <c r="E212" s="110" t="s">
        <v>444</v>
      </c>
      <c r="F212" s="16" t="s">
        <v>22</v>
      </c>
      <c r="G212" s="26"/>
      <c r="H212" s="23">
        <f t="shared" ref="H212:H217" si="187">IF(G212&lt;&gt;0,I212/G212,0)</f>
        <v>0</v>
      </c>
      <c r="I212" s="24"/>
      <c r="J212" s="26"/>
      <c r="K212" s="23">
        <f t="shared" ref="K212:K217" si="188">IF(J212&lt;&gt;0,L212/J212,0)</f>
        <v>0</v>
      </c>
      <c r="L212" s="24"/>
      <c r="M212" s="26"/>
      <c r="N212" s="23">
        <f t="shared" ref="N212:N217" si="189">IF(M212&lt;&gt;0,O212/M212,0)</f>
        <v>0</v>
      </c>
      <c r="O212" s="24"/>
      <c r="P212" s="23">
        <f t="shared" si="182"/>
        <v>0</v>
      </c>
      <c r="Q212" s="27">
        <f t="shared" si="183"/>
        <v>0</v>
      </c>
      <c r="R212" s="23">
        <f t="shared" ref="R212:R222" si="190">I212-O212</f>
        <v>0</v>
      </c>
      <c r="S212" s="27">
        <f t="shared" ref="S212:S222" si="191">IF(I212&lt;&gt;0,O212/I212,0)</f>
        <v>0</v>
      </c>
      <c r="T212" s="153"/>
    </row>
    <row r="213" spans="1:20" s="6" customFormat="1" ht="24.95" customHeight="1">
      <c r="A213" s="51" t="s">
        <v>194</v>
      </c>
      <c r="B213" s="219" t="s">
        <v>195</v>
      </c>
      <c r="C213" s="219"/>
      <c r="D213" s="219"/>
      <c r="E213" s="110" t="s">
        <v>445</v>
      </c>
      <c r="F213" s="16" t="s">
        <v>22</v>
      </c>
      <c r="G213" s="26"/>
      <c r="H213" s="23">
        <f t="shared" si="187"/>
        <v>0</v>
      </c>
      <c r="I213" s="24"/>
      <c r="J213" s="26"/>
      <c r="K213" s="23">
        <f t="shared" si="188"/>
        <v>0</v>
      </c>
      <c r="L213" s="24"/>
      <c r="M213" s="26"/>
      <c r="N213" s="23">
        <f t="shared" si="189"/>
        <v>0</v>
      </c>
      <c r="O213" s="24"/>
      <c r="P213" s="23">
        <f t="shared" si="182"/>
        <v>0</v>
      </c>
      <c r="Q213" s="27">
        <f t="shared" si="183"/>
        <v>0</v>
      </c>
      <c r="R213" s="23">
        <f t="shared" si="190"/>
        <v>0</v>
      </c>
      <c r="S213" s="27">
        <f t="shared" si="191"/>
        <v>0</v>
      </c>
      <c r="T213" s="153"/>
    </row>
    <row r="214" spans="1:20" s="6" customFormat="1" ht="44.25" customHeight="1">
      <c r="A214" s="97" t="s">
        <v>198</v>
      </c>
      <c r="B214" s="216" t="s">
        <v>199</v>
      </c>
      <c r="C214" s="217"/>
      <c r="D214" s="218"/>
      <c r="E214" s="132" t="s">
        <v>446</v>
      </c>
      <c r="F214" s="99" t="s">
        <v>22</v>
      </c>
      <c r="G214" s="26"/>
      <c r="H214" s="23">
        <f t="shared" si="187"/>
        <v>0</v>
      </c>
      <c r="I214" s="24"/>
      <c r="J214" s="26"/>
      <c r="K214" s="23">
        <f t="shared" si="188"/>
        <v>0</v>
      </c>
      <c r="L214" s="24"/>
      <c r="M214" s="26"/>
      <c r="N214" s="23">
        <f t="shared" si="189"/>
        <v>0</v>
      </c>
      <c r="O214" s="24"/>
      <c r="P214" s="23">
        <f t="shared" si="182"/>
        <v>0</v>
      </c>
      <c r="Q214" s="27">
        <f t="shared" si="183"/>
        <v>0</v>
      </c>
      <c r="R214" s="23">
        <f t="shared" si="190"/>
        <v>0</v>
      </c>
      <c r="S214" s="27">
        <f t="shared" si="191"/>
        <v>0</v>
      </c>
      <c r="T214" s="153"/>
    </row>
    <row r="215" spans="1:20" s="6" customFormat="1" ht="42.75" customHeight="1">
      <c r="A215" s="97" t="s">
        <v>202</v>
      </c>
      <c r="B215" s="216" t="s">
        <v>203</v>
      </c>
      <c r="C215" s="217"/>
      <c r="D215" s="218"/>
      <c r="E215" s="132" t="s">
        <v>447</v>
      </c>
      <c r="F215" s="99" t="s">
        <v>22</v>
      </c>
      <c r="G215" s="26"/>
      <c r="H215" s="23">
        <f t="shared" si="187"/>
        <v>0</v>
      </c>
      <c r="I215" s="24"/>
      <c r="J215" s="26"/>
      <c r="K215" s="23">
        <f t="shared" si="188"/>
        <v>0</v>
      </c>
      <c r="L215" s="24"/>
      <c r="M215" s="26"/>
      <c r="N215" s="23">
        <f t="shared" si="189"/>
        <v>0</v>
      </c>
      <c r="O215" s="24"/>
      <c r="P215" s="23">
        <f t="shared" si="182"/>
        <v>0</v>
      </c>
      <c r="Q215" s="27">
        <f t="shared" si="183"/>
        <v>0</v>
      </c>
      <c r="R215" s="23">
        <f t="shared" si="190"/>
        <v>0</v>
      </c>
      <c r="S215" s="27">
        <f t="shared" si="191"/>
        <v>0</v>
      </c>
      <c r="T215" s="153"/>
    </row>
    <row r="216" spans="1:20" s="6" customFormat="1" ht="44.25" customHeight="1">
      <c r="A216" s="97" t="s">
        <v>206</v>
      </c>
      <c r="B216" s="216" t="s">
        <v>207</v>
      </c>
      <c r="C216" s="217"/>
      <c r="D216" s="218"/>
      <c r="E216" s="132" t="s">
        <v>448</v>
      </c>
      <c r="F216" s="99" t="s">
        <v>22</v>
      </c>
      <c r="G216" s="26"/>
      <c r="H216" s="23">
        <f t="shared" si="187"/>
        <v>0</v>
      </c>
      <c r="I216" s="24"/>
      <c r="J216" s="26"/>
      <c r="K216" s="23">
        <f t="shared" si="188"/>
        <v>0</v>
      </c>
      <c r="L216" s="24"/>
      <c r="M216" s="26"/>
      <c r="N216" s="23">
        <f t="shared" si="189"/>
        <v>0</v>
      </c>
      <c r="O216" s="24"/>
      <c r="P216" s="23">
        <f t="shared" si="182"/>
        <v>0</v>
      </c>
      <c r="Q216" s="27">
        <f t="shared" si="183"/>
        <v>0</v>
      </c>
      <c r="R216" s="23">
        <f t="shared" si="190"/>
        <v>0</v>
      </c>
      <c r="S216" s="27">
        <f t="shared" si="191"/>
        <v>0</v>
      </c>
      <c r="T216" s="153"/>
    </row>
    <row r="217" spans="1:20" s="6" customFormat="1" ht="42.75" customHeight="1">
      <c r="A217" s="97" t="s">
        <v>210</v>
      </c>
      <c r="B217" s="216" t="s">
        <v>211</v>
      </c>
      <c r="C217" s="217"/>
      <c r="D217" s="218"/>
      <c r="E217" s="132" t="s">
        <v>449</v>
      </c>
      <c r="F217" s="99" t="s">
        <v>22</v>
      </c>
      <c r="G217" s="26"/>
      <c r="H217" s="23">
        <f t="shared" si="187"/>
        <v>0</v>
      </c>
      <c r="I217" s="24"/>
      <c r="J217" s="26"/>
      <c r="K217" s="23">
        <f t="shared" si="188"/>
        <v>0</v>
      </c>
      <c r="L217" s="24"/>
      <c r="M217" s="26"/>
      <c r="N217" s="23">
        <f t="shared" si="189"/>
        <v>0</v>
      </c>
      <c r="O217" s="24"/>
      <c r="P217" s="23">
        <f t="shared" si="182"/>
        <v>0</v>
      </c>
      <c r="Q217" s="27">
        <f t="shared" si="183"/>
        <v>0</v>
      </c>
      <c r="R217" s="23">
        <f t="shared" si="190"/>
        <v>0</v>
      </c>
      <c r="S217" s="27">
        <f t="shared" si="191"/>
        <v>0</v>
      </c>
      <c r="T217" s="153"/>
    </row>
    <row r="218" spans="1:20" s="6" customFormat="1" ht="24.95" customHeight="1">
      <c r="A218" s="101" t="s">
        <v>214</v>
      </c>
      <c r="B218" s="220" t="s">
        <v>244</v>
      </c>
      <c r="C218" s="221"/>
      <c r="D218" s="222"/>
      <c r="E218" s="110" t="s">
        <v>450</v>
      </c>
      <c r="F218" s="31" t="s">
        <v>18</v>
      </c>
      <c r="G218" s="31" t="s">
        <v>18</v>
      </c>
      <c r="H218" s="31" t="s">
        <v>18</v>
      </c>
      <c r="I218" s="136">
        <f>SUM(I219:I221)</f>
        <v>0</v>
      </c>
      <c r="J218" s="31" t="s">
        <v>18</v>
      </c>
      <c r="K218" s="31" t="s">
        <v>18</v>
      </c>
      <c r="L218" s="136">
        <f>SUM(L219:L221)</f>
        <v>0</v>
      </c>
      <c r="M218" s="31" t="s">
        <v>18</v>
      </c>
      <c r="N218" s="31" t="s">
        <v>18</v>
      </c>
      <c r="O218" s="136">
        <f>SUM(O219:O221)</f>
        <v>0</v>
      </c>
      <c r="P218" s="29" t="s">
        <v>18</v>
      </c>
      <c r="Q218" s="29" t="s">
        <v>18</v>
      </c>
      <c r="R218" s="23">
        <f t="shared" si="190"/>
        <v>0</v>
      </c>
      <c r="S218" s="27">
        <f t="shared" si="191"/>
        <v>0</v>
      </c>
      <c r="T218" s="153"/>
    </row>
    <row r="219" spans="1:20" s="6" customFormat="1" ht="24.95" customHeight="1">
      <c r="A219" s="101" t="s">
        <v>218</v>
      </c>
      <c r="B219" s="223" t="s">
        <v>248</v>
      </c>
      <c r="C219" s="224"/>
      <c r="D219" s="225"/>
      <c r="E219" s="137" t="s">
        <v>451</v>
      </c>
      <c r="F219" s="138" t="s">
        <v>47</v>
      </c>
      <c r="G219" s="26"/>
      <c r="H219" s="23">
        <f t="shared" ref="H219:H221" si="192">IF(G219&lt;&gt;0,I219/G219,0)</f>
        <v>0</v>
      </c>
      <c r="I219" s="24"/>
      <c r="J219" s="26"/>
      <c r="K219" s="23">
        <f t="shared" ref="K219:K221" si="193">IF(J219&lt;&gt;0,L219/J219,0)</f>
        <v>0</v>
      </c>
      <c r="L219" s="24"/>
      <c r="M219" s="26"/>
      <c r="N219" s="23">
        <f t="shared" ref="N219:N221" si="194">IF(M219&lt;&gt;0,O219/M219,0)</f>
        <v>0</v>
      </c>
      <c r="O219" s="24"/>
      <c r="P219" s="23">
        <f>G219-M219</f>
        <v>0</v>
      </c>
      <c r="Q219" s="27">
        <f>IF(G219&lt;&gt;0,M219/G219,0)</f>
        <v>0</v>
      </c>
      <c r="R219" s="23">
        <f t="shared" si="190"/>
        <v>0</v>
      </c>
      <c r="S219" s="27">
        <f t="shared" si="191"/>
        <v>0</v>
      </c>
      <c r="T219" s="153"/>
    </row>
    <row r="220" spans="1:20" s="6" customFormat="1" ht="33.950000000000003" customHeight="1">
      <c r="A220" s="101" t="s">
        <v>233</v>
      </c>
      <c r="B220" s="223" t="s">
        <v>252</v>
      </c>
      <c r="C220" s="224"/>
      <c r="D220" s="225"/>
      <c r="E220" s="110" t="s">
        <v>452</v>
      </c>
      <c r="F220" s="138" t="s">
        <v>21</v>
      </c>
      <c r="G220" s="26"/>
      <c r="H220" s="23">
        <f t="shared" si="192"/>
        <v>0</v>
      </c>
      <c r="I220" s="24"/>
      <c r="J220" s="26"/>
      <c r="K220" s="23">
        <f t="shared" si="193"/>
        <v>0</v>
      </c>
      <c r="L220" s="24"/>
      <c r="M220" s="26"/>
      <c r="N220" s="23">
        <f t="shared" si="194"/>
        <v>0</v>
      </c>
      <c r="O220" s="24"/>
      <c r="P220" s="23">
        <f>G220-M220</f>
        <v>0</v>
      </c>
      <c r="Q220" s="27">
        <f>IF(G220&lt;&gt;0,M220/G220,0)</f>
        <v>0</v>
      </c>
      <c r="R220" s="23">
        <f t="shared" si="190"/>
        <v>0</v>
      </c>
      <c r="S220" s="27">
        <f t="shared" si="191"/>
        <v>0</v>
      </c>
      <c r="T220" s="153"/>
    </row>
    <row r="221" spans="1:20" s="6" customFormat="1" ht="33.950000000000003" customHeight="1">
      <c r="A221" s="101" t="s">
        <v>239</v>
      </c>
      <c r="B221" s="223" t="s">
        <v>256</v>
      </c>
      <c r="C221" s="224"/>
      <c r="D221" s="225"/>
      <c r="E221" s="110" t="s">
        <v>453</v>
      </c>
      <c r="F221" s="138" t="s">
        <v>22</v>
      </c>
      <c r="G221" s="26"/>
      <c r="H221" s="23">
        <f t="shared" si="192"/>
        <v>0</v>
      </c>
      <c r="I221" s="24"/>
      <c r="J221" s="26"/>
      <c r="K221" s="23">
        <f t="shared" si="193"/>
        <v>0</v>
      </c>
      <c r="L221" s="24"/>
      <c r="M221" s="26"/>
      <c r="N221" s="23">
        <f t="shared" si="194"/>
        <v>0</v>
      </c>
      <c r="O221" s="24"/>
      <c r="P221" s="23">
        <f>G221-M221</f>
        <v>0</v>
      </c>
      <c r="Q221" s="27">
        <f>IF(G221&lt;&gt;0,M221/G221,0)</f>
        <v>0</v>
      </c>
      <c r="R221" s="23">
        <f t="shared" si="190"/>
        <v>0</v>
      </c>
      <c r="S221" s="27">
        <f t="shared" si="191"/>
        <v>0</v>
      </c>
      <c r="T221" s="153"/>
    </row>
    <row r="222" spans="1:20" s="6" customFormat="1" ht="24.95" customHeight="1">
      <c r="A222" s="33" t="s">
        <v>243</v>
      </c>
      <c r="B222" s="226" t="s">
        <v>347</v>
      </c>
      <c r="C222" s="227"/>
      <c r="D222" s="228"/>
      <c r="E222" s="107" t="s">
        <v>454</v>
      </c>
      <c r="F222" s="34" t="s">
        <v>18</v>
      </c>
      <c r="G222" s="34" t="s">
        <v>18</v>
      </c>
      <c r="H222" s="34" t="s">
        <v>18</v>
      </c>
      <c r="I222" s="24"/>
      <c r="J222" s="34" t="s">
        <v>18</v>
      </c>
      <c r="K222" s="34" t="s">
        <v>18</v>
      </c>
      <c r="L222" s="24"/>
      <c r="M222" s="34" t="s">
        <v>18</v>
      </c>
      <c r="N222" s="34" t="s">
        <v>18</v>
      </c>
      <c r="O222" s="24"/>
      <c r="P222" s="34" t="s">
        <v>18</v>
      </c>
      <c r="Q222" s="34" t="s">
        <v>18</v>
      </c>
      <c r="R222" s="31">
        <f t="shared" si="190"/>
        <v>0</v>
      </c>
      <c r="S222" s="35">
        <f t="shared" si="191"/>
        <v>0</v>
      </c>
      <c r="T222" s="153"/>
    </row>
  </sheetData>
  <mergeCells count="152">
    <mergeCell ref="B221:D221"/>
    <mergeCell ref="B222:D222"/>
    <mergeCell ref="B212:D212"/>
    <mergeCell ref="B213:D213"/>
    <mergeCell ref="B214:D214"/>
    <mergeCell ref="B215:D215"/>
    <mergeCell ref="B216:D216"/>
    <mergeCell ref="B217:D217"/>
    <mergeCell ref="B218:D218"/>
    <mergeCell ref="B219:D219"/>
    <mergeCell ref="B220:D220"/>
    <mergeCell ref="B198:D198"/>
    <mergeCell ref="C199:C203"/>
    <mergeCell ref="B205:D205"/>
    <mergeCell ref="B206:D206"/>
    <mergeCell ref="B207:D207"/>
    <mergeCell ref="B208:D208"/>
    <mergeCell ref="B209:D209"/>
    <mergeCell ref="B210:D210"/>
    <mergeCell ref="B211:D211"/>
    <mergeCell ref="B189:D189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80:D180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B170:D170"/>
    <mergeCell ref="B171:D171"/>
    <mergeCell ref="B172:D172"/>
    <mergeCell ref="B174:D174"/>
    <mergeCell ref="B175:D175"/>
    <mergeCell ref="B176:D176"/>
    <mergeCell ref="B177:D177"/>
    <mergeCell ref="B178:D178"/>
    <mergeCell ref="B179:D179"/>
    <mergeCell ref="B158:D158"/>
    <mergeCell ref="B159:D159"/>
    <mergeCell ref="B160:D160"/>
    <mergeCell ref="B161:D161"/>
    <mergeCell ref="B162:D162"/>
    <mergeCell ref="B163:D163"/>
    <mergeCell ref="B164:D164"/>
    <mergeCell ref="B166:D166"/>
    <mergeCell ref="C168:C169"/>
    <mergeCell ref="B146:D146"/>
    <mergeCell ref="B147:D147"/>
    <mergeCell ref="B148:D148"/>
    <mergeCell ref="C149:C151"/>
    <mergeCell ref="B152:D152"/>
    <mergeCell ref="B153:D153"/>
    <mergeCell ref="B154:D154"/>
    <mergeCell ref="B155:D155"/>
    <mergeCell ref="C156:C157"/>
    <mergeCell ref="B135:D135"/>
    <mergeCell ref="B136:D136"/>
    <mergeCell ref="B137:D137"/>
    <mergeCell ref="B139:D139"/>
    <mergeCell ref="C140:C141"/>
    <mergeCell ref="B142:D142"/>
    <mergeCell ref="B143:D143"/>
    <mergeCell ref="B144:D144"/>
    <mergeCell ref="B145:D14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12:D112"/>
    <mergeCell ref="B113:D113"/>
    <mergeCell ref="C114:C118"/>
    <mergeCell ref="B120:D120"/>
    <mergeCell ref="B121:D121"/>
    <mergeCell ref="B122:D122"/>
    <mergeCell ref="B123:D123"/>
    <mergeCell ref="B124:D124"/>
    <mergeCell ref="B125:D125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C82:C84"/>
    <mergeCell ref="B85:D85"/>
    <mergeCell ref="B86:D86"/>
    <mergeCell ref="B87:D87"/>
    <mergeCell ref="B89:D89"/>
    <mergeCell ref="B90:D90"/>
    <mergeCell ref="B91:D91"/>
    <mergeCell ref="B92:D92"/>
    <mergeCell ref="B93:D93"/>
    <mergeCell ref="L7:L8"/>
    <mergeCell ref="C13:C39"/>
    <mergeCell ref="C40:C62"/>
    <mergeCell ref="C63:C70"/>
    <mergeCell ref="C71:C74"/>
    <mergeCell ref="B76:D76"/>
    <mergeCell ref="B78:D78"/>
    <mergeCell ref="B79:D79"/>
    <mergeCell ref="B81:D81"/>
    <mergeCell ref="B9:D9"/>
    <mergeCell ref="A1:S1"/>
    <mergeCell ref="H2:I2"/>
    <mergeCell ref="A3:S3"/>
    <mergeCell ref="A4:S4"/>
    <mergeCell ref="A5:A8"/>
    <mergeCell ref="B5:S5"/>
    <mergeCell ref="B6:D8"/>
    <mergeCell ref="J6:L6"/>
    <mergeCell ref="G6:I6"/>
    <mergeCell ref="E6:E8"/>
    <mergeCell ref="P6:S6"/>
    <mergeCell ref="F6:F8"/>
    <mergeCell ref="M6:O6"/>
    <mergeCell ref="H7:H8"/>
    <mergeCell ref="R7:S7"/>
    <mergeCell ref="G7:G8"/>
    <mergeCell ref="I7:I8"/>
    <mergeCell ref="N7:N8"/>
    <mergeCell ref="M7:M8"/>
    <mergeCell ref="P7:Q7"/>
    <mergeCell ref="O7:O8"/>
    <mergeCell ref="J7:J8"/>
    <mergeCell ref="K7:K8"/>
  </mergeCells>
  <dataValidations count="2">
    <dataValidation type="decimal" errorStyle="warning" allowBlank="1" showInputMessage="1" showErrorMessage="1" errorTitle="Некорректное значение" error="Необходимо ввести числовое значение._x000d__x000a_При вводе дробного числа убедитесь, что разделитель - запятая" sqref="I1:I75 M1:O68 J1:L38 G1:H11 L39:L75 J39:K66 K67:K137 J67:J80 K139:K222 H141:H166 N139:N164 O69:O75 H168:H222 H83:H137 M69:M80 N205:N222 G199:G204 I199:J204 L114:M119 I114:J119 O114:O119 G13:H70 L199:O204 N170:N198 L167:O169 L82:M84 R111:S111 R121:S121 R126:S126 F119 N166 O153 F151 R146:S146 H139 F167:H167 O133:Q133 F140:H140 R155:S155 R153:S153 R150:S150 R148:S148 F156 G164:G165 R179:S179 L111 G137 I111 I133:J133 L133:M133 L126 O111 G114:G119 I121 I126 F133:G133 J137 M137 O155:O157 L121 O121 O126 G141:G142 G149:G151 I138 I140:J142 I146 I148:I151 I153 L138 O138 O146 L146 L140:M142 O140:O142 L153 J149:J151 M149:M151 L148:L151 M164 O148:O151 G156:G157 I155:I157 J156:J157 M156:M157 L155:L157 I165 J164:J165 L165:O165 G168:G169 I167:J169 I179 L179 O179 R115:S115 R24:S24 P12:Q13 F12:H12 N69:N137 O82:O84 O79:O80 L77:L80 O77 L94 I94 I82:J84 I79:I80 G83:G84 H72:H81 I77 O94 F71:H71 R56:S56 R51:S51 R45:S45 R41:S41 P49:Q49 F49 G72:G80 F63 P71:Q71 F82:H82 P63:Q63 R94:S94 O211 O206 M222 L211 L206 I218:J218 J222 I211 I206 F218:G218 L218:M218 I196 L196 O196 G222 R211:S211 R206:S206 R196:S196 R200:S200 O218:Q218 F204 G223:O1048576">
      <formula1>0</formula1>
      <formula2>1E+28</formula2>
    </dataValidation>
    <dataValidation type="decimal" errorStyle="warning" operator="greaterThanOrEqual" allowBlank="1" showInputMessage="1" showErrorMessage="1" errorTitle="Некорректное значение" error="Необходимо ввести числовое значение._x000d__x000a_При вводе дробного числа убедитесь, что разделитель - запятая" sqref="O219:O222 O85:O93 L158:M162 G158:G163 I158:I164 J158:J163 O158:O164 I207:I210 O127:O132 L207:L210 J205:J217 O207:O210 L122:L125 M205:M217 M120:M132 J120:J132 I122:I125 J170:J198 O180:O195 L180:L195 M173:M198 I180:I195 I95:I110 O95:O110 L85:L93 I85:I93 L95:L110 L112:L113 O112:O113 G170:G198 I120 G120:G132 G134:G136 I134:I137 J134:J136 M134:M136 L120 I127:I132 L134:L137 O120 L127:L132 O134:O137 G139 G143:G148 G152:G155 I139:J139 I143:I145 I147 I152 I154 L139:M139 O139 J143:J148 M143:M148 L143:L145 L147 O143:O145 O147 J152:J155 M152:M155 L152 L154 O152 O154 I212:I217 M163 G166 I166:J166 L166:M166 O166 I112:I113 L173:L178 O170:O178 L170:M172 I170:I178 L163:L164 M85:M113 J85:J113 I81:J81 O81 L81:M81 O78 O76 G85:G113 G81 L76 I78 I76 G205:G217 O122:O125 O205 M219:M221 L219:L222 O212:O217 L205 J219:J221 I219:I222 L212:L217 I205 G219:G221 O197:O198 L197:L198 I197:I198">
      <formula1>0</formula1>
    </dataValidation>
  </dataValidations>
  <printOptions horizontalCentered="1"/>
  <pageMargins left="0.1180556" right="0.1180556" top="0.78749999999999998" bottom="0.78749999999999998" header="0.3152778" footer="0.3152778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buryakovskaya</dc:creator>
  <cp:lastModifiedBy>Kiseleva.LA</cp:lastModifiedBy>
  <cp:lastPrinted>2023-04-26T08:27:10Z</cp:lastPrinted>
  <dcterms:created xsi:type="dcterms:W3CDTF">2023-04-25T09:19:50Z</dcterms:created>
  <dcterms:modified xsi:type="dcterms:W3CDTF">2025-11-14T10:56:13Z</dcterms:modified>
</cp:coreProperties>
</file>